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1970" activeTab="0"/>
  </bookViews>
  <sheets>
    <sheet name="1-е полуг 2013 область" sheetId="1" r:id="rId1"/>
  </sheets>
  <externalReferences>
    <externalReference r:id="rId4"/>
  </externalReferences>
  <definedNames>
    <definedName name="Excel_BuiltIn_Print_Area_1_1" localSheetId="0">#REF!</definedName>
    <definedName name="Excel_BuiltIn_Print_Area_1_1">#REF!</definedName>
    <definedName name="Excel_BuiltIn_Print_Area_12" localSheetId="0">#REF!</definedName>
    <definedName name="Excel_BuiltIn_Print_Area_12">#REF!</definedName>
    <definedName name="Excel_BuiltIn_Print_Area_13" localSheetId="0">#REF!</definedName>
    <definedName name="Excel_BuiltIn_Print_Area_13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4_1" localSheetId="0">#REF!</definedName>
    <definedName name="Excel_BuiltIn_Print_Area_4_1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9" localSheetId="0">#REF!</definedName>
    <definedName name="Excel_BuiltIn_Print_Area_9">#REF!</definedName>
    <definedName name="Excel_BuiltIn_Print_Titles_13">#REF!</definedName>
    <definedName name="_xlnm.Print_Titles" localSheetId="0">'1-е полуг 2013 область'!$4:$7</definedName>
    <definedName name="_xlnm.Print_Area" localSheetId="0">'1-е полуг 2013 область'!$A$1:$AN$46</definedName>
  </definedNames>
  <calcPr fullCalcOnLoad="1"/>
</workbook>
</file>

<file path=xl/sharedStrings.xml><?xml version="1.0" encoding="utf-8"?>
<sst xmlns="http://schemas.openxmlformats.org/spreadsheetml/2006/main" count="133" uniqueCount="88">
  <si>
    <t>Отчет о реализации долгосрочных  и ведомственных целевых программ муниципального образования по итогам I полугодия  2013 года</t>
  </si>
  <si>
    <t>город Новошахтинск</t>
  </si>
  <si>
    <t>тыс.руб.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</si>
  <si>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</si>
  <si>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</si>
  <si>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</si>
  <si>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</si>
  <si>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Процент исполнения программы от предусмотренных программой на 2011г. Средств, %</t>
  </si>
  <si>
    <t>Процент исполнения программы от уточненных бюджетных ассигнований на 2011г. Средств, %</t>
  </si>
  <si>
    <t>Предусмотрено программой на весь период реализации</t>
  </si>
  <si>
    <t>Предусмотрено программой на 2013 год*</t>
  </si>
  <si>
    <t>Исполнено (кассовые расходы) на 30.06.2013 года</t>
  </si>
  <si>
    <t>Предусмотрено Программой на 2012 год*</t>
  </si>
  <si>
    <t>Предусмотрено Программой на 2013 год*</t>
  </si>
  <si>
    <t>Предусмотрено Программой на 2014 год*</t>
  </si>
  <si>
    <t>Предусмотрено Программой на 2015 год*</t>
  </si>
  <si>
    <t>Всего</t>
  </si>
  <si>
    <t>в том числе</t>
  </si>
  <si>
    <t>Федеральный бюджет</t>
  </si>
  <si>
    <t>Областной бюджет</t>
  </si>
  <si>
    <t xml:space="preserve"> Бюджет         города</t>
  </si>
  <si>
    <t>Прочие источники</t>
  </si>
  <si>
    <t>Местный бюджет</t>
  </si>
  <si>
    <t>Бюджет     города</t>
  </si>
  <si>
    <t>Долгосрочная городская целевая программа "Охрана окружающей среды и природных ресурсов города Новошахтинска на 2011-2020 годы"</t>
  </si>
  <si>
    <t xml:space="preserve">Постановление Администрации города от 28.08.2009. № 1302 «Об утверждении долгосрочной целевой программы «Охрана окружающей среды и природных ресурсов города Новошахтинска на 2010-2012 годы»;             постановление Администрации города от 18.01.2013. №16 "О внесении изменений в постановление Администрации города от 28.08.2009. №1302".
                 </t>
  </si>
  <si>
    <t xml:space="preserve"> Долгосрочная городская целевая программа «Молодежь Несветая" (2011-2015 годы)»</t>
  </si>
  <si>
    <t>Постановление Администрации города от 08.10.2010. №1425 «Об утверждении Городской долгосрочной целевой программы «Молодежь Несветая» (2011-2013 годы)»;                                                          постановление Администрации города от 14.09.2012. №983 "О внесении изменений в постановление Администрации города от 08.10.2010. №1425"                  постановление Администрации города от 06.02.2013. №106 "О внесении изменений в постановление Администрации города от 08.10.2010.№1425 «Об утверждении долгосрочной городской целевой программы «Молодежь Несветая» (2011-2015 годы)» (в редакции от 14.09.2012. №983)»</t>
  </si>
  <si>
    <t>Долгосрочная  городская целевая программа «Профилактика правонарушений в городе Новошахтинске на 2011-2015 годы»</t>
  </si>
  <si>
    <t>Постановление Администрации города от 15.10.2010. №1472 “Об утверждении долгосрочной  целевой программы «Профилактика правонарушений в городе Новошахтинске на 2011-2013 годы”;                                  постановление Администрации города от 14.09.2012. №985 «О внесении изменений в постановление Администрации города от 15.10.2010. №1472»                                                                      постановление Администрации города от 16.05.2013. №557 «О внесении изменений в постановление Администрации города от 15.10.2010. №1472 «Об утверждении долгосрочной городской целевой программы «Профилактика правонарушений в городе Новошахтинске на 2011-2015 годы» в редакции от 14.09.2012. №985»</t>
  </si>
  <si>
    <t>Долгосрочная городская целевая программа "Повышение безопасности дорожного движения в городе Новошахтинске на 2009-2015 годы"</t>
  </si>
  <si>
    <t xml:space="preserve">Постановление мэра города Новошахтинска от 09.12.2008. №1654 «Об утверждении долгосрочной целевой программы «Повышение безопасности дорожного движения в городе Новошахтинске на 2009-2012 годы»;                                                    
постановление Администрации города от 14.02.2013. №141 "О внесении изменений в постановление Мэра города от 09.12.2008. №1654".
</t>
  </si>
  <si>
    <t>Долгосрочная городская целевая программа «Развитие здравоохранения города Новошахтинска на период 2010-2014 годы»</t>
  </si>
  <si>
    <t>Постановление Администрации города Новошахтинска от 25.09.2009. №1442 «Об утверждении долгосрочной целевой программы «Развитие здравоохранения г. Новошахтинска на период 2010-2012 годы.»;                                  постановление Администрации города от 26.12.2012. №1582 «О внесении изменений в постановление Администрации города от  25.09.2009. №1442 ";                                                   постановление Администрации города от 28.06.2013. №774 «О внесении изменений в постановление Администрации города от  25.09.2009. №1442 «Об утверждении долгосрочной городской целевой программы «Развитие здравоохранения города Новошахтинска на период 2010-2014 годы» (в редакции от 26.12.2012. №1582).</t>
  </si>
  <si>
    <t>Долгосрочная городская целевая программа «Обеспечение жильем отдельных категорий граждан и стимулирование развития жилищного строительства в городе Новошахтинске на 2010-2015 годы»</t>
  </si>
  <si>
    <t xml:space="preserve">Постановление Администрации города  от 12.03.2010. №293 «Об утверждении долгосрочной городской целевой программы «Обеспечение жильем отдельных категорий граждан и стимулирование развития жилищного строительства в городе Новошахтинске на 2010-2012 годы»;                                            постановление Администрации города от 07.09.2012. №948 "О внесении изменений в постановление Администрации города от 12.03.2010. №293";                   постановление Администрации города от 23.05.2013 №589 «О внесении изменений в постановление Администрации города от 12.03.2010. №293 «Об утверждении долгосрочной городской целевой программы «Обеспечение жильем отдельных категорий граждан и стимулирование развития жилищного строительства в городе Новошахтинске на 2010-2015 годы» (в редакции от 07.09.2012. №948).           </t>
  </si>
  <si>
    <t>Долгосрочная городская целевая программа «Сохранение и развитие культуры и искусства города Новошахтинска на 2010 – 2014 годы»</t>
  </si>
  <si>
    <t>Постановление Администрации города от 04.09.2009. №1310 «Об утверждении долгосрочной, городской целевой программы сохранения и развития культуры и искусства города Новошахтинска на 2010-2012г.г.»;  постановление Администрации города от 30.10.2012. №1269 «О внесении изменений в постановление Администрации города от 04.09.2009. №1310» ;              постановление Администрации города от 25.12.2012. №1569 «О внесении изменений в постановление Администрации города от 04.09.2009. №1310 «Об утверждении долгосрочной городской целевой программы сохранения и развития культуры и искусства города Новошахтинска на 2010-2014 годы» (в редакции от 30.10.2012. №1269)»</t>
  </si>
  <si>
    <t>Долгосрочная городская целевая программа "Развитие муниципальной системы образования города Новошахтинска в 2010-2015 годах"</t>
  </si>
  <si>
    <r>
      <t xml:space="preserve">Постановление Администрации города  от 28.08.2009. №1303 «Об утверждении долгосрочной целевой программы «Развитие муниципальной системы образования города Новошахтинска в 2010-2012 годах»;                                                          постановление Администрации города от </t>
    </r>
    <r>
      <rPr>
        <u val="single"/>
        <sz val="9"/>
        <rFont val="Arial"/>
        <family val="2"/>
      </rPr>
      <t>07.09.2012. №951</t>
    </r>
    <r>
      <rPr>
        <sz val="9"/>
        <rFont val="Arial"/>
        <family val="2"/>
      </rPr>
      <t xml:space="preserve"> "О внесении изменений в постановление Администрации города от 28.08.2009. №1303";                                     постановление Администрации города от 08.02.2013. №120 «О внесении изменений в постановление Администрации города от 28.08.2009. №1303 «Об утверждении долгосрочной городской целевой программы «Развитие муниципальной системы образования города Новошахтинска в 2010-2015 годах» (в редакции от 07.09.2012. №951)                         постановление Администрации города от 07.06.2013. №665 «О внесении изменений в постановление Администрации города от 28.08.2009. №1303 «Об утверждении долгосрочной городской целевой программы «Развитие муниципальной системы образования города Новошахтинска в 2010-2015 годах» (в редакции от 07.09.2012. №951)</t>
    </r>
  </si>
  <si>
    <t>Долгосрочная городская целевая программа "Комплексные меры противодействия злоупотреблению наркотиками и их незаконному обороту на 2009-2014 годы"</t>
  </si>
  <si>
    <t>Постановление Мэра города  от 08.12.2008. №1604 «Об утверждении Городской целевой программы «Комплексные меры противодействия злоупотреблению наркотиками и их незаконному обороту на 2009-2011 годы»;                    постановление Администрации города от 30.09.2011. №883 "О внесении изменений в постановление Мэра города от 08.12.2008. №1604"</t>
  </si>
  <si>
    <t>Долгосрочная городская целевая программа «Социальная поддержка и социальное обслуживание жителей города Новошахтинска на 2010-2014 годы»</t>
  </si>
  <si>
    <t>Постановление Администрации города от 06.08.2010. №1174 «Об утверждении долгосрочной городской целевой программы «Социальная поддержка и социальное обслуживание жителей города Новошахтинска на 2010-2012 годы»;                                               постановление Администрации города от 14.12.2012. № 1485 "О внесении изменений в постановление Администрации города от 06.08.2010. №1174";                                постановление Администрации города от 12.04.2013. № 401 "О внесении изменений в постановление Администрации города от 06.08.2010. №1174 «Об утверждении долгосрочной городской целевой программы «Социальная поддержка и социальное обслуживание жителей города Новошахтинска на 2010-2014 годы»(в редакции от 14.12.2012. №1485)"</t>
  </si>
  <si>
    <t>Долгосрочная городская целевая программа "Развитие субъектов малого и среднего предпринимательства города Новошахтинска на 2009-2014 годы"</t>
  </si>
  <si>
    <t>Постановление Мэра города Новошахтинска  от 09.12.2008. №1655 «Об утверждении муниципальной целевой программы развития субъектов малого и среднего предпринимательства города Новошахтинска на 2009-2011 годы»;                           постановление Администрации города от 25.12.2012. №1573 «О внесении изменений в постановление Мэра города от 09.12.2008. №1655"                                           постановление Администрации города от 21.06.2013. №736 «О внесении изменений в постановление Мэра города от 09.12.2008. №1655 «Об утверждении долгосрочной городской целевой программы «Развитие субъектов малого и среднего предпринимательства города Новошахтинска на 2009-2014 годы» ( в редакции от 25.12.2012. №1573)</t>
  </si>
  <si>
    <t>на условиях рефинансирования муниципальных программ</t>
  </si>
  <si>
    <t>Долгосрочная городская целевая программа развития физической культуры, спорта и туризма  «Спартакиада длиною в жизнь» в городе Новошахтинске на 2010-2014 годы</t>
  </si>
  <si>
    <t>Постановление Администрации города Новошахтинска от 09.10.2009. №1517 «Об утверждении долгосрочной целевой программы развития физической культуры, спорта и туризма «Спартакиада длиною в жизнь» в городе Новошахтинске на 2010-2012 годы»;            постановление Администрации города Новошахтинска от 26.03.2010. №344 «О внесении изменений в постановление Администрации города от 09.10.2009. №1517»;                                                      постановление Администрации города от 26.12.2012. №1585 «О внесении изменений в постановление Администрации города от 09.10.2009. №1517;               постановление Администрации города от 14.03.2013. №238 «О внесении изменений в постановление Администрации города от 09.10.2009. №1517 «Об утверждении долгосрочной городской целевой программы развития физической культуры, спорта и туризма «Спартакиада длиною в жизнь» в городе Новошахтинске на 2010 – 2014 годы» (в редакции от 26.12.2012. №1585)</t>
  </si>
  <si>
    <t>Долгосрочная городская целевая программа «Модернизация объектов коммунальной инфраструктуры города Новошахтинска на 2012-2015 годы»</t>
  </si>
  <si>
    <t xml:space="preserve">Постановление Администрации города Новошахтинска от 25.06.2010. №933 «Об утверждении Городской долгосрочной целевой программы «Модернизация и капитальный ремонт объектов водопроводно-канализационного хозяйства в городе Новошахтинске на 2010-2012 годы»;                                           постановление Администрации города от 21.03.2013. №271 «О внесении изменений в постановление Администрации города от 25.06.2010. №933»                                         </t>
  </si>
  <si>
    <t>Долгосрочная городская целевая программа «Развитие сети автомобильных дорог общего пользования в городе Новошахтинске на 2011-2015 годы»</t>
  </si>
  <si>
    <t>Постановление Администрации города Новошахтинска от 29.07.2010. №1153 «Об утверждении Городской долгосрочной целевой программы «Развитие сети автомобильных дорог общего пользования в городе Новошахтинске на 2010-2012 годы»;                                                              постановление Администрации города от 13.09.2012. №975 «О внесении изменений в постановление Администрации города от 29.07.2010. №1153"                                                                                 постановление Администрации города от 17.05.2013. №581 «О внесении изменений в постановление Администрации города от 29.07.2010. №1153 ««Об утверждении долгосрочной городской целевой программы «Развитие сети автомобильных дорог общего пользования в городе Новошахтинске на 2011-2015 годы» (в редакции от 13.09.2012.№ 975);</t>
  </si>
  <si>
    <t>Долгосрочная городская целевая программа «Модернизация и капитальный ремонт объектов уличного освещения в городе Новошахтинске на 2011-2014 годы»</t>
  </si>
  <si>
    <t>Постановление Администрации города от 06.08.2010. №1186 «Об утверждении Городской долгосрочной целевой программы «Модернизация и капитальный ремонт объектов уличного освещения в городе Новошахтинске на 2010-2012 годы»;             постановление Администрации города от 22.02.2013. №166 «О внесении изменений в постановление Администрации города от 06.08.2010. №1186»</t>
  </si>
  <si>
    <t>Долгосрочная городская целевая программа «По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«Город Новошахтинск» на период 2011 – 2015 годы»</t>
  </si>
  <si>
    <t>Постановление Администрации города Новошахтинска  от 10.09.2010. №1334 «Об утверждении долгосрочной городской целевой программы «По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«Город Новошахтинск» на 2011-2013 годы»,                                                                                                        постановление Администрации города от 14.09.2012. №984 "О внесении изменений в постановление Администрации города от 10.09.2010. №1334</t>
  </si>
  <si>
    <t>Долгосрочная городская целевая программа по обеспечению пожарной безопасности и защите населения и территорий муниципального образования «Город Новошахтинск» от чрезвычайных ситуаций на 2011-2014 годы</t>
  </si>
  <si>
    <t>Постановление Администрации города Новошахтинска от 08.10.2010. №1423 “Об утверждении Долгосрочной городской целевой программы по обеспечению пожарной безопасности и защите населения и территорий муниципального образования «Город Новошахтинск» от чрезвычайных ситуаций на 2011-2013 годы”;                                                                постановление Администрации города от 14.02.2013. №151 «О внесении изменений в постановление Администрации города от 08.10.2010. №1423»</t>
  </si>
  <si>
    <t>Долгосрочная городская целевая программа «Организация отдыха и оздоровления детей в муниципальном образовании «Город Новошахтинск» на 2011-2014 годы»</t>
  </si>
  <si>
    <t xml:space="preserve">Постановление Администрации города от 27.12.2010. №1750 «Об утверждении долгосрочной городской целевой программы «Организация отдыха и оздоровления детей в муниципальном образовании «Город Новошахтинск» на 2011-2013 годы»; постановление Администрации города от 25.12.2012. №1576 "О внесении изменений в постановление Администрации города от 27.12.2010. №1750"               постановление Администрации города от 05.04.2013. №357 "О внесении изменений в постановление Администрации города от 27.12.2010. №1750" «Об утверждении долгосрочной городской целевой программы «Организация отдыха и оздоровления детей в муниципальном образовании «Город Новошахтинск» на 2011-2014 годы» (в редакции от 25.12.2012. №1576); </t>
  </si>
  <si>
    <t>Долгосрочная городская целевая программа «Доступная среда для инвалидов и других маломобильных групп граждан, проживающих в городе Новошахтинске, на 2011-2014 годы»</t>
  </si>
  <si>
    <t xml:space="preserve">Постановление Администрации города от 21.01.2011. №18 «Об утверждении долгосрочной городской целевой программы «Доступная среда для инвалидов и других маломобильных групп граждан, проживающих в городе Новошахтинске, на 2011-2013 годы»;                                                                                                     Постановлении Администрации города от 24.08.2012. №851 "О внесении изменений в постановление Администрации города от 21.01.2011. №18"                   постановление Администрации города от 25.12.2012. №1577 "О внесении изменений в постановление Администрации города от 21.01.2011. №18"  </t>
  </si>
  <si>
    <t>Долгосрочная городская целевая программа «Противодействие коррупции в муниципальном образовании «Город Новошахтинск» на 2011-2014 годы»</t>
  </si>
  <si>
    <t>Постановление Администрации города от 30.12.2010. №1759 «Об утверждении долгосрочной городской целевой программы «Противодействие коррупции в муниципальном образовании «Город Новошахтинск» на 2011-2013 годы»          Постановление Администрации города от 26.10.2012. №1239 « О внесении изменений в постановление Администрации города от 30.12.2010.№1759</t>
  </si>
  <si>
    <t>Ведомственная целевая программа «Модернизация здравоохранения г.Новошахтинска на 2011-2013 годы»</t>
  </si>
  <si>
    <t>Постановление Администрации города от 20.04.2011. №332 «Об утверждении ведомственной целевой программы «Модернизация здравоохранения г.Новошахтинска на 2011-2012 годы»; постановление Администрации города от 22.06.2012. №606 "О внесении изменений в постановление Администрации города От 20.04.2012. №332"                                                   Постановление Администрации города от 26.04.2013. №501 «О внесении изменений в постановление администрации города от 20.04.2011. №332 «Об утверждении ведомственной целевой программы «Модернизация здравоохранения г.Новошахтинска на 2011-2012 годы» (в редакции от 22.06.2012 № 606)</t>
  </si>
  <si>
    <t>Долгосрочная городская целевая программа «Улучшение социально-экономического положения и повышение качества жизни пожилых людей города Новошахтинска на 2011-2014 годы»</t>
  </si>
  <si>
    <t>Постановление Администрации города от 22.04.2011. №334 «Об утверждении долгосрочной городской целевой программы «Улучшение социально-экономического положения и повышение качества жизни пожилых людей города Новошахтинска на 2011-2013 годы»;                                                          постановление Администрации города от 02.09.2011. №789 "О внесении изменений в постановление Администрации города от 22.04.2011. №334"</t>
  </si>
  <si>
    <t>Муниципальная целевая программа «Энергосбережение и повышение энергетической эффективности на территории города Новошахтинска на период до 2020 года»</t>
  </si>
  <si>
    <t>Постановление Администрации города от 15.10.2010. №1473 «Об утверждении муниципальной целевой программы «Энергосбережение и повышение энергетической эффективности на территории города Новошахтинска на период до 2020 года»</t>
  </si>
  <si>
    <t>Долгосрочная городская целевая программа "Развитие жилищного хозяства в городе Новошахтинске Ростовской области на 2012-2015 годы"</t>
  </si>
  <si>
    <t>Постановление Администрации города от 05.12.2011. №1098 "Об утверждении городской целевой программы "Капитальный ремонт
многоквартирных домов 
на территории города  Новошахтинска
Ростовской области в 2011 году"";                               постановление Администрации города от 08.02.2013. №118 «О внесении изменений в постановление Администрации города от 05.12.2011. №1098»</t>
  </si>
  <si>
    <t>Долгосрочная городская целевая программа "Оптимизация и повышение качества предоставления государственных и муниципальных услуг в городе Новошахтинске, в том числе на базе многофункционального центра предоставления государственных и муниципальных услуг в городе Новошахтинске, на 2011 - 2015 годы"</t>
  </si>
  <si>
    <t>Постановление Администрации города от 05.12.2011. №1097 Об утверждении долгосрочной городской целевой программы "Оптимизация и повышение качества предоставления государственных и муниципальных услуг в городе Новошахтинске, в том числе на базе многофункционального центра предоставления государственных и муниципальных услуг в городе Новошахтинске, на 2011 - 2014 годы"                      постановление Администрации города от 19.09.2012. №1027 «О внесении изменений в постановление Администрации города от 05.12.2011. №1097»;      постановление Администрации города от 24.05.2013. №591 «О внесении изменений в постановление Администрации города от 05.12.2011. №1097»;</t>
  </si>
  <si>
    <t>Долгосрочная городская целевая программа "Создание благоприятных условий для привлечения инвестиций в город Новошахтинск на 2012 - 2015 годы"</t>
  </si>
  <si>
    <r>
      <t>Постановление администрации города от 16.09.2011. №835 "Об утверждении долгосрочной городской целевой программы "Создание благоприятных условий для привлечения инвестиций в город Новошахтинск на 2012 - 2015 годы";                                                            постановление Администрации города от 07.09.2012. №950 "О внесении изменений в постановление Администрации города от 16.09.2011. №835"                постановление Администрации города от</t>
    </r>
    <r>
      <rPr>
        <u val="single"/>
        <sz val="9"/>
        <rFont val="Arial"/>
        <family val="2"/>
      </rPr>
      <t xml:space="preserve"> 25.12.2012. №1580</t>
    </r>
    <r>
      <rPr>
        <sz val="9"/>
        <rFont val="Arial"/>
        <family val="2"/>
      </rPr>
      <t xml:space="preserve"> «О внесении изменений в постановление Администрации города от 16.09.2011. №835 «Об утверждении долгосрочной городской целевой программы «Создание благопрятных условий для привлечения инвестиций в город Новошахтинск на 2012-2015 годы» (в редакции от 07.09.2012. №950)»                                                                                                                                  </t>
    </r>
  </si>
  <si>
    <t>Городская адресная программа "Переселение граждан из аварийного жилищного фонда на территории  г. Новошахтинска Ростовской области на 2011- 2013 годы"</t>
  </si>
  <si>
    <t xml:space="preserve">Постановление Администрации города от 19.03.2010. №310 "Об утверждении муниципальной адресной программы "Переселение граждан из аварийного жилищного фонда на территории г. Новошахтинска в Ростовской области в 2010 году";                                    постановление Администрации города от 01.04.2013. №347 "О внесении изменений в постановление Администрации города от 19.03.2010. №310".       </t>
  </si>
  <si>
    <t>Долгосрочная городская целевая программа "Благоустройство города Новошахтинска на 2012 - 2015 годы"</t>
  </si>
  <si>
    <t>Постановление Администрации города от 30.09.2011. №880 "Об утверждении Долгосрочной городской целевой программы "Благоустройство города Новошахтинска на 2012 - 2015 годы""                            Постановление Администрации города от 25.12.2012. №1571 «О внесении изменений в постановление Администрации города от 30.09.2011. №880                  Постановление Администрации города от 01.02.2013. №69 «О внесении изменений в постановление Администрации города от 30.09.2011. №880 «Об утверждении Долгосрочной городской целевой программы «Благоустройство города Новошахтинска на 2012-2015 годы» (в редакции от 25.12.2012. № 1571)»                                                                                    Постановление Администрации города от 17.05.2013. №582 «О внесении изменений в постановление Администрации города от 30.09.2011. №880 «Об утверждении Долгосрочной городской целевой программы «Благоустройство города Новошахтинска на 2012-2015 годы» (в редакции от 25.12.2012. № 1571)»</t>
  </si>
  <si>
    <t>Городская адресная программа "Переселение граждан из аварийного жилищного фонда города Новошахтинска в 2012-2013 годах"</t>
  </si>
  <si>
    <t>Постановление Администрации города от 15.06.2012. №596 "Об утверждении муниципальной адресной программы "Переселение граждан из аварийного жилищного фонда города Новошахтинска в 2012 году";               Постановление Администрации города от 17.05.2013. №583 «О внесении изменений в постановление Администрации города от 15.06.2012. №596»</t>
  </si>
  <si>
    <t>Всего:</t>
  </si>
  <si>
    <t xml:space="preserve">* С учетом последних изменений, внесенных в нормативно-правовой акт об утверждении программы </t>
  </si>
  <si>
    <t>Заместитель Главы Администрации  города по вопросам экономики</t>
  </si>
  <si>
    <t>М.В. Ермаченко</t>
  </si>
  <si>
    <t>А.К. Исакова                                    8 (863 69) 2-30-24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</si>
</sst>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4" fillId="7" borderId="0" xfId="0" applyFont="1" applyFill="1" applyAlignment="1">
      <alignment/>
    </xf>
    <xf numFmtId="0" fontId="3" fillId="34" borderId="10" xfId="0" applyFont="1" applyFill="1" applyBorder="1" applyAlignment="1">
      <alignment horizontal="left" vertical="top" wrapText="1"/>
    </xf>
    <xf numFmtId="164" fontId="3" fillId="34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shrinkToFit="1"/>
    </xf>
    <xf numFmtId="164" fontId="3" fillId="33" borderId="10" xfId="0" applyNumberFormat="1" applyFont="1" applyFill="1" applyBorder="1" applyAlignment="1">
      <alignment horizontal="left" vertical="top" shrinkToFit="1"/>
    </xf>
    <xf numFmtId="164" fontId="3" fillId="33" borderId="10" xfId="0" applyNumberFormat="1" applyFont="1" applyFill="1" applyBorder="1" applyAlignment="1">
      <alignment horizontal="left" shrinkToFit="1"/>
    </xf>
    <xf numFmtId="0" fontId="4" fillId="33" borderId="0" xfId="0" applyFont="1" applyFill="1" applyAlignment="1">
      <alignment horizontal="left" shrinkToFit="1"/>
    </xf>
    <xf numFmtId="0" fontId="3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ulya\&#1085;&#1072;%20&#1089;&#1072;&#1081;&#1090;\Documents%20and%20Settings\9\&#1056;&#1072;&#1073;&#1086;&#1095;&#1080;&#1081;%20&#1089;&#1090;&#1086;&#1083;\&#1086;&#1090;&#1076;&#1077;&#1083;%20&#1101;&#1082;&#1086;&#1085;&#1086;&#1084;&#1080;&#1082;&#1080;\&#1062;&#1077;&#1083;&#1077;&#1074;&#1099;&#1077;%20&#1087;&#1088;&#1086;&#1075;&#1088;&#1072;&#1084;&#1084;&#1099;\2013\&#1054;&#1090;&#1095;&#1077;&#1090;&#1099;%20&#1087;&#1086;%20&#1094;&#1077;&#1083;&#1077;&#1074;&#1099;&#1084;%20&#1087;&#1088;&#1086;&#1075;&#1088;&#1072;&#1084;&#1084;&#1072;&#108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 ред"/>
      <sheetName val="1-е полуг 2013 не редакт"/>
      <sheetName val="1-е полуг 2013 Ермаченко"/>
      <sheetName val="1-е полуг 2013 облас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view="pageBreakPreview" zoomScale="91" zoomScaleNormal="82" zoomScaleSheetLayoutView="91" workbookViewId="0" topLeftCell="A1">
      <selection activeCell="A1" sqref="A1:H1"/>
    </sheetView>
  </sheetViews>
  <sheetFormatPr defaultColWidth="9.00390625" defaultRowHeight="12.75"/>
  <cols>
    <col min="1" max="1" width="3.25390625" style="2" customWidth="1"/>
    <col min="2" max="2" width="22.00390625" style="2" customWidth="1"/>
    <col min="3" max="3" width="41.25390625" style="2" customWidth="1"/>
    <col min="4" max="4" width="14.00390625" style="2" customWidth="1"/>
    <col min="5" max="5" width="10.875" style="2" customWidth="1"/>
    <col min="6" max="6" width="12.25390625" style="2" customWidth="1"/>
    <col min="7" max="7" width="13.625" style="2" customWidth="1"/>
    <col min="8" max="8" width="12.875" style="2" customWidth="1"/>
    <col min="9" max="9" width="10.875" style="2" customWidth="1"/>
    <col min="10" max="10" width="11.00390625" style="2" customWidth="1"/>
    <col min="11" max="11" width="10.875" style="2" customWidth="1"/>
    <col min="12" max="12" width="9.75390625" style="2" customWidth="1"/>
    <col min="13" max="13" width="9.875" style="2" customWidth="1"/>
    <col min="14" max="14" width="11.25390625" style="2" customWidth="1"/>
    <col min="15" max="15" width="10.25390625" style="2" customWidth="1"/>
    <col min="16" max="16" width="10.125" style="2" customWidth="1"/>
    <col min="17" max="17" width="9.625" style="2" customWidth="1"/>
    <col min="18" max="18" width="12.875" style="2" customWidth="1"/>
    <col min="19" max="40" width="0" style="2" hidden="1" customWidth="1"/>
    <col min="41" max="16384" width="9.125" style="3" customWidth="1"/>
  </cols>
  <sheetData>
    <row r="1" spans="1:38" ht="43.5" customHeight="1">
      <c r="A1" s="29" t="s">
        <v>0</v>
      </c>
      <c r="B1" s="29"/>
      <c r="C1" s="29"/>
      <c r="D1" s="29"/>
      <c r="E1" s="29"/>
      <c r="F1" s="29"/>
      <c r="G1" s="29"/>
      <c r="H1" s="2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">
      <c r="A2" s="30" t="s">
        <v>1</v>
      </c>
      <c r="B2" s="30"/>
      <c r="C2" s="30"/>
      <c r="D2" s="30"/>
      <c r="E2" s="30"/>
      <c r="F2" s="30"/>
      <c r="G2" s="30"/>
      <c r="H2" s="3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1:38" ht="12">
      <c r="K3" s="31"/>
      <c r="L3" s="31"/>
      <c r="M3" s="31"/>
      <c r="P3" s="31" t="s">
        <v>2</v>
      </c>
      <c r="Q3" s="31"/>
      <c r="R3" s="31"/>
      <c r="U3" s="31" t="s">
        <v>2</v>
      </c>
      <c r="V3" s="31"/>
      <c r="W3" s="31"/>
      <c r="Z3" s="31" t="s">
        <v>2</v>
      </c>
      <c r="AA3" s="31"/>
      <c r="AB3" s="31"/>
      <c r="AE3" s="31" t="s">
        <v>2</v>
      </c>
      <c r="AF3" s="31"/>
      <c r="AG3" s="31"/>
      <c r="AJ3" s="31" t="s">
        <v>2</v>
      </c>
      <c r="AK3" s="31"/>
      <c r="AL3" s="31"/>
    </row>
    <row r="4" spans="1:40" ht="15" customHeight="1">
      <c r="A4" s="32" t="s">
        <v>3</v>
      </c>
      <c r="B4" s="32" t="s">
        <v>4</v>
      </c>
      <c r="C4" s="32" t="s">
        <v>5</v>
      </c>
      <c r="D4" s="32" t="s">
        <v>6</v>
      </c>
      <c r="E4" s="32"/>
      <c r="F4" s="32"/>
      <c r="G4" s="32"/>
      <c r="H4" s="32"/>
      <c r="I4" s="32" t="s">
        <v>6</v>
      </c>
      <c r="J4" s="32"/>
      <c r="K4" s="32"/>
      <c r="L4" s="32"/>
      <c r="M4" s="32"/>
      <c r="N4" s="32" t="s">
        <v>6</v>
      </c>
      <c r="O4" s="32"/>
      <c r="P4" s="32"/>
      <c r="Q4" s="32"/>
      <c r="R4" s="32"/>
      <c r="S4" s="33" t="s">
        <v>6</v>
      </c>
      <c r="T4" s="33"/>
      <c r="U4" s="33"/>
      <c r="V4" s="33"/>
      <c r="W4" s="33"/>
      <c r="X4" s="33" t="s">
        <v>6</v>
      </c>
      <c r="Y4" s="33"/>
      <c r="Z4" s="33"/>
      <c r="AA4" s="33"/>
      <c r="AB4" s="33"/>
      <c r="AC4" s="33" t="s">
        <v>6</v>
      </c>
      <c r="AD4" s="33"/>
      <c r="AE4" s="33"/>
      <c r="AF4" s="33"/>
      <c r="AG4" s="33"/>
      <c r="AH4" s="33" t="s">
        <v>6</v>
      </c>
      <c r="AI4" s="33"/>
      <c r="AJ4" s="33"/>
      <c r="AK4" s="33"/>
      <c r="AL4" s="33"/>
      <c r="AM4" s="33" t="s">
        <v>7</v>
      </c>
      <c r="AN4" s="33" t="s">
        <v>8</v>
      </c>
    </row>
    <row r="5" spans="1:40" ht="30.75" customHeight="1">
      <c r="A5" s="32"/>
      <c r="B5" s="32"/>
      <c r="C5" s="32"/>
      <c r="D5" s="32" t="s">
        <v>9</v>
      </c>
      <c r="E5" s="32"/>
      <c r="F5" s="32"/>
      <c r="G5" s="32"/>
      <c r="H5" s="32"/>
      <c r="I5" s="32" t="s">
        <v>10</v>
      </c>
      <c r="J5" s="32"/>
      <c r="K5" s="32"/>
      <c r="L5" s="32"/>
      <c r="M5" s="32"/>
      <c r="N5" s="32" t="s">
        <v>11</v>
      </c>
      <c r="O5" s="32"/>
      <c r="P5" s="32"/>
      <c r="Q5" s="32"/>
      <c r="R5" s="32"/>
      <c r="S5" s="33" t="s">
        <v>12</v>
      </c>
      <c r="T5" s="33"/>
      <c r="U5" s="33"/>
      <c r="V5" s="33"/>
      <c r="W5" s="33"/>
      <c r="X5" s="33" t="s">
        <v>13</v>
      </c>
      <c r="Y5" s="33"/>
      <c r="Z5" s="33"/>
      <c r="AA5" s="33"/>
      <c r="AB5" s="33"/>
      <c r="AC5" s="33" t="s">
        <v>14</v>
      </c>
      <c r="AD5" s="33"/>
      <c r="AE5" s="33"/>
      <c r="AF5" s="33"/>
      <c r="AG5" s="33"/>
      <c r="AH5" s="33" t="s">
        <v>15</v>
      </c>
      <c r="AI5" s="33"/>
      <c r="AJ5" s="33"/>
      <c r="AK5" s="33"/>
      <c r="AL5" s="33"/>
      <c r="AM5" s="33"/>
      <c r="AN5" s="33"/>
    </row>
    <row r="6" spans="1:40" ht="23.25" customHeight="1">
      <c r="A6" s="32"/>
      <c r="B6" s="32"/>
      <c r="C6" s="32"/>
      <c r="D6" s="32" t="s">
        <v>16</v>
      </c>
      <c r="E6" s="32" t="s">
        <v>17</v>
      </c>
      <c r="F6" s="32"/>
      <c r="G6" s="32"/>
      <c r="H6" s="32"/>
      <c r="I6" s="32" t="s">
        <v>16</v>
      </c>
      <c r="J6" s="32" t="s">
        <v>17</v>
      </c>
      <c r="K6" s="32"/>
      <c r="L6" s="32"/>
      <c r="M6" s="32"/>
      <c r="N6" s="32" t="s">
        <v>16</v>
      </c>
      <c r="O6" s="32" t="s">
        <v>17</v>
      </c>
      <c r="P6" s="32"/>
      <c r="Q6" s="32"/>
      <c r="R6" s="32"/>
      <c r="S6" s="34" t="s">
        <v>16</v>
      </c>
      <c r="T6" s="35" t="s">
        <v>17</v>
      </c>
      <c r="U6" s="35"/>
      <c r="V6" s="35"/>
      <c r="W6" s="35"/>
      <c r="X6" s="34" t="s">
        <v>16</v>
      </c>
      <c r="Y6" s="35" t="s">
        <v>17</v>
      </c>
      <c r="Z6" s="35"/>
      <c r="AA6" s="35"/>
      <c r="AB6" s="35"/>
      <c r="AC6" s="34" t="s">
        <v>16</v>
      </c>
      <c r="AD6" s="35" t="s">
        <v>17</v>
      </c>
      <c r="AE6" s="35"/>
      <c r="AF6" s="35"/>
      <c r="AG6" s="35"/>
      <c r="AH6" s="34" t="s">
        <v>16</v>
      </c>
      <c r="AI6" s="35" t="s">
        <v>17</v>
      </c>
      <c r="AJ6" s="35"/>
      <c r="AK6" s="35"/>
      <c r="AL6" s="35"/>
      <c r="AM6" s="33"/>
      <c r="AN6" s="33"/>
    </row>
    <row r="7" spans="1:40" ht="66.75" customHeight="1">
      <c r="A7" s="32"/>
      <c r="B7" s="32"/>
      <c r="C7" s="32"/>
      <c r="D7" s="32"/>
      <c r="E7" s="27" t="s">
        <v>18</v>
      </c>
      <c r="F7" s="27" t="s">
        <v>19</v>
      </c>
      <c r="G7" s="27" t="s">
        <v>20</v>
      </c>
      <c r="H7" s="27" t="s">
        <v>21</v>
      </c>
      <c r="I7" s="32"/>
      <c r="J7" s="27" t="s">
        <v>18</v>
      </c>
      <c r="K7" s="27" t="s">
        <v>19</v>
      </c>
      <c r="L7" s="27" t="s">
        <v>23</v>
      </c>
      <c r="M7" s="27" t="s">
        <v>21</v>
      </c>
      <c r="N7" s="32"/>
      <c r="O7" s="27" t="s">
        <v>18</v>
      </c>
      <c r="P7" s="27" t="s">
        <v>19</v>
      </c>
      <c r="Q7" s="27" t="s">
        <v>23</v>
      </c>
      <c r="R7" s="27" t="s">
        <v>21</v>
      </c>
      <c r="S7" s="34"/>
      <c r="T7" s="28" t="s">
        <v>18</v>
      </c>
      <c r="U7" s="28" t="s">
        <v>19</v>
      </c>
      <c r="V7" s="28" t="s">
        <v>22</v>
      </c>
      <c r="W7" s="28" t="s">
        <v>21</v>
      </c>
      <c r="X7" s="34"/>
      <c r="Y7" s="28" t="s">
        <v>18</v>
      </c>
      <c r="Z7" s="28" t="s">
        <v>19</v>
      </c>
      <c r="AA7" s="28" t="s">
        <v>22</v>
      </c>
      <c r="AB7" s="28" t="s">
        <v>21</v>
      </c>
      <c r="AC7" s="34"/>
      <c r="AD7" s="28" t="s">
        <v>18</v>
      </c>
      <c r="AE7" s="28" t="s">
        <v>19</v>
      </c>
      <c r="AF7" s="28" t="s">
        <v>22</v>
      </c>
      <c r="AG7" s="28" t="s">
        <v>21</v>
      </c>
      <c r="AH7" s="34"/>
      <c r="AI7" s="28" t="s">
        <v>18</v>
      </c>
      <c r="AJ7" s="28" t="s">
        <v>19</v>
      </c>
      <c r="AK7" s="28" t="s">
        <v>22</v>
      </c>
      <c r="AL7" s="28" t="s">
        <v>21</v>
      </c>
      <c r="AM7" s="33"/>
      <c r="AN7" s="33"/>
    </row>
    <row r="8" spans="1:40" s="9" customFormat="1" ht="118.5" customHeight="1">
      <c r="A8" s="5">
        <v>1</v>
      </c>
      <c r="B8" s="6" t="s">
        <v>24</v>
      </c>
      <c r="C8" s="6" t="s">
        <v>25</v>
      </c>
      <c r="D8" s="7">
        <f>SUM(E8:H8)</f>
        <v>24323.4</v>
      </c>
      <c r="E8" s="7"/>
      <c r="F8" s="7">
        <v>8174.7</v>
      </c>
      <c r="G8" s="7">
        <v>16148.7</v>
      </c>
      <c r="H8" s="7"/>
      <c r="I8" s="7">
        <f aca="true" t="shared" si="0" ref="I8:I36">SUM(J8:M8)</f>
        <v>612.1</v>
      </c>
      <c r="J8" s="7"/>
      <c r="K8" s="7"/>
      <c r="L8" s="7">
        <v>612.1</v>
      </c>
      <c r="M8" s="7"/>
      <c r="N8" s="7">
        <f aca="true" t="shared" si="1" ref="N8:N32">SUM(O8:R8)</f>
        <v>241.754</v>
      </c>
      <c r="O8" s="7"/>
      <c r="P8" s="7"/>
      <c r="Q8" s="7">
        <v>241.754</v>
      </c>
      <c r="R8" s="7"/>
      <c r="S8" s="8">
        <f aca="true" t="shared" si="2" ref="S8:S22">SUM(T8:W8)</f>
        <v>7204.1</v>
      </c>
      <c r="T8" s="8">
        <v>0</v>
      </c>
      <c r="U8" s="8">
        <v>0</v>
      </c>
      <c r="V8" s="8">
        <v>7204.1</v>
      </c>
      <c r="W8" s="8">
        <v>0</v>
      </c>
      <c r="X8" s="8">
        <f aca="true" t="shared" si="3" ref="X8:X22">SUM(Y8:AB8)</f>
        <v>4988.8</v>
      </c>
      <c r="Y8" s="8">
        <v>0</v>
      </c>
      <c r="Z8" s="8">
        <v>0</v>
      </c>
      <c r="AA8" s="8">
        <v>4988.8</v>
      </c>
      <c r="AB8" s="8">
        <v>0</v>
      </c>
      <c r="AC8" s="8">
        <f>SUM(AD8:AG8)</f>
        <v>0</v>
      </c>
      <c r="AD8" s="8"/>
      <c r="AE8" s="8"/>
      <c r="AF8" s="8"/>
      <c r="AG8" s="8"/>
      <c r="AH8" s="8"/>
      <c r="AI8" s="8"/>
      <c r="AJ8" s="8"/>
      <c r="AK8" s="8"/>
      <c r="AL8" s="8"/>
      <c r="AM8" s="7">
        <f aca="true" t="shared" si="4" ref="AM8:AM27">N8/I8</f>
        <v>0.3949583401404999</v>
      </c>
      <c r="AN8" s="7" t="e">
        <f>N8/#REF!</f>
        <v>#REF!</v>
      </c>
    </row>
    <row r="9" spans="1:40" s="9" customFormat="1" ht="178.5" customHeight="1">
      <c r="A9" s="5">
        <v>2</v>
      </c>
      <c r="B9" s="6" t="s">
        <v>26</v>
      </c>
      <c r="C9" s="6" t="s">
        <v>27</v>
      </c>
      <c r="D9" s="7">
        <f aca="true" t="shared" si="5" ref="D9:D31">SUM(E9:H9)</f>
        <v>7729.9</v>
      </c>
      <c r="E9" s="7"/>
      <c r="F9" s="7">
        <v>1509</v>
      </c>
      <c r="G9" s="7">
        <v>6220.9</v>
      </c>
      <c r="H9" s="7"/>
      <c r="I9" s="7">
        <f t="shared" si="0"/>
        <v>1758.3</v>
      </c>
      <c r="J9" s="7"/>
      <c r="K9" s="7">
        <v>503</v>
      </c>
      <c r="L9" s="7">
        <v>1255.3</v>
      </c>
      <c r="M9" s="7"/>
      <c r="N9" s="7">
        <f t="shared" si="1"/>
        <v>1044.7</v>
      </c>
      <c r="O9" s="7"/>
      <c r="P9" s="7">
        <v>80</v>
      </c>
      <c r="Q9" s="7">
        <v>964.7</v>
      </c>
      <c r="R9" s="7"/>
      <c r="S9" s="8">
        <f t="shared" si="2"/>
        <v>1090</v>
      </c>
      <c r="T9" s="8">
        <v>0</v>
      </c>
      <c r="U9" s="8">
        <v>0</v>
      </c>
      <c r="V9" s="8">
        <v>1090</v>
      </c>
      <c r="W9" s="8">
        <v>0</v>
      </c>
      <c r="X9" s="8">
        <f t="shared" si="3"/>
        <v>1200</v>
      </c>
      <c r="Y9" s="8">
        <v>0</v>
      </c>
      <c r="Z9" s="8">
        <v>0</v>
      </c>
      <c r="AA9" s="8">
        <v>1200</v>
      </c>
      <c r="AB9" s="8">
        <v>0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7">
        <f t="shared" si="4"/>
        <v>0.5941534436671786</v>
      </c>
      <c r="AN9" s="7" t="e">
        <f>N9/#REF!</f>
        <v>#REF!</v>
      </c>
    </row>
    <row r="10" spans="1:40" s="9" customFormat="1" ht="216" customHeight="1">
      <c r="A10" s="5">
        <v>3</v>
      </c>
      <c r="B10" s="10" t="s">
        <v>28</v>
      </c>
      <c r="C10" s="10" t="s">
        <v>29</v>
      </c>
      <c r="D10" s="7">
        <f t="shared" si="5"/>
        <v>3421.8</v>
      </c>
      <c r="E10" s="7"/>
      <c r="F10" s="7"/>
      <c r="G10" s="7">
        <v>3282.8</v>
      </c>
      <c r="H10" s="7">
        <v>139</v>
      </c>
      <c r="I10" s="7">
        <f t="shared" si="0"/>
        <v>1358.9</v>
      </c>
      <c r="J10" s="7"/>
      <c r="K10" s="7"/>
      <c r="L10" s="7">
        <v>1328.9</v>
      </c>
      <c r="M10" s="7">
        <v>30</v>
      </c>
      <c r="N10" s="7">
        <f t="shared" si="1"/>
        <v>293.3</v>
      </c>
      <c r="O10" s="7"/>
      <c r="P10" s="7"/>
      <c r="Q10" s="7">
        <v>293.3</v>
      </c>
      <c r="R10" s="7">
        <v>0</v>
      </c>
      <c r="S10" s="8">
        <f t="shared" si="2"/>
        <v>1411</v>
      </c>
      <c r="T10" s="8">
        <v>0</v>
      </c>
      <c r="U10" s="8">
        <v>0</v>
      </c>
      <c r="V10" s="8">
        <v>1331</v>
      </c>
      <c r="W10" s="8">
        <v>80</v>
      </c>
      <c r="X10" s="8">
        <f t="shared" si="3"/>
        <v>1439</v>
      </c>
      <c r="Y10" s="8">
        <v>0</v>
      </c>
      <c r="Z10" s="8">
        <v>0</v>
      </c>
      <c r="AA10" s="8">
        <v>1347</v>
      </c>
      <c r="AB10" s="8">
        <v>92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7">
        <f t="shared" si="4"/>
        <v>0.2158363382147325</v>
      </c>
      <c r="AN10" s="7" t="e">
        <f>N10/#REF!</f>
        <v>#REF!</v>
      </c>
    </row>
    <row r="11" spans="1:40" s="9" customFormat="1" ht="113.25" customHeight="1">
      <c r="A11" s="5">
        <v>4</v>
      </c>
      <c r="B11" s="6" t="s">
        <v>30</v>
      </c>
      <c r="C11" s="6" t="s">
        <v>31</v>
      </c>
      <c r="D11" s="7">
        <f t="shared" si="5"/>
        <v>80179.2</v>
      </c>
      <c r="E11" s="7"/>
      <c r="F11" s="7"/>
      <c r="G11" s="7">
        <v>80179.2</v>
      </c>
      <c r="H11" s="7"/>
      <c r="I11" s="7">
        <f t="shared" si="0"/>
        <v>12337</v>
      </c>
      <c r="J11" s="7"/>
      <c r="K11" s="7"/>
      <c r="L11" s="7">
        <v>12337</v>
      </c>
      <c r="M11" s="7"/>
      <c r="N11" s="7">
        <f t="shared" si="1"/>
        <v>5725.3</v>
      </c>
      <c r="O11" s="7"/>
      <c r="P11" s="7"/>
      <c r="Q11" s="7">
        <v>5725.3</v>
      </c>
      <c r="R11" s="7"/>
      <c r="S11" s="8">
        <f t="shared" si="2"/>
        <v>18480</v>
      </c>
      <c r="T11" s="8"/>
      <c r="U11" s="8"/>
      <c r="V11" s="8">
        <v>18480</v>
      </c>
      <c r="W11" s="8"/>
      <c r="X11" s="8">
        <f t="shared" si="3"/>
        <v>0</v>
      </c>
      <c r="Y11" s="8"/>
      <c r="Z11" s="8"/>
      <c r="AA11" s="8"/>
      <c r="AB11" s="8"/>
      <c r="AC11" s="8">
        <f>SUM(AD11:AG11)</f>
        <v>0</v>
      </c>
      <c r="AD11" s="8"/>
      <c r="AE11" s="8"/>
      <c r="AF11" s="8"/>
      <c r="AG11" s="8"/>
      <c r="AH11" s="8">
        <f>SUM(AI11:AL11)</f>
        <v>0</v>
      </c>
      <c r="AI11" s="8"/>
      <c r="AJ11" s="8"/>
      <c r="AK11" s="8"/>
      <c r="AL11" s="8"/>
      <c r="AM11" s="7">
        <f t="shared" si="4"/>
        <v>0.4640755451082111</v>
      </c>
      <c r="AN11" s="7" t="e">
        <f>N11/#REF!</f>
        <v>#REF!</v>
      </c>
    </row>
    <row r="12" spans="1:40" s="9" customFormat="1" ht="216.75" customHeight="1">
      <c r="A12" s="5">
        <v>5</v>
      </c>
      <c r="B12" s="6" t="s">
        <v>32</v>
      </c>
      <c r="C12" s="6" t="s">
        <v>33</v>
      </c>
      <c r="D12" s="7">
        <f t="shared" si="5"/>
        <v>394399.2</v>
      </c>
      <c r="E12" s="7">
        <v>43721.7</v>
      </c>
      <c r="F12" s="7">
        <v>99703.9</v>
      </c>
      <c r="G12" s="7">
        <v>234738.7</v>
      </c>
      <c r="H12" s="7">
        <v>16234.9</v>
      </c>
      <c r="I12" s="7">
        <f t="shared" si="0"/>
        <v>28888.9</v>
      </c>
      <c r="J12" s="7">
        <v>0</v>
      </c>
      <c r="K12" s="7">
        <v>9896.9</v>
      </c>
      <c r="L12" s="7">
        <v>17793</v>
      </c>
      <c r="M12" s="7">
        <v>1199</v>
      </c>
      <c r="N12" s="7">
        <f t="shared" si="1"/>
        <v>20793.3</v>
      </c>
      <c r="O12" s="7">
        <v>0</v>
      </c>
      <c r="P12" s="7">
        <v>3208.2</v>
      </c>
      <c r="Q12" s="7">
        <v>17110.1</v>
      </c>
      <c r="R12" s="7">
        <v>475</v>
      </c>
      <c r="S12" s="8">
        <f t="shared" si="2"/>
        <v>124996.4</v>
      </c>
      <c r="T12" s="8">
        <v>15448.5</v>
      </c>
      <c r="U12" s="8">
        <v>7776.3</v>
      </c>
      <c r="V12" s="8">
        <v>98212.7</v>
      </c>
      <c r="W12" s="8">
        <v>3558.9</v>
      </c>
      <c r="X12" s="8">
        <f t="shared" si="3"/>
        <v>118596.8</v>
      </c>
      <c r="Y12" s="8">
        <v>15448.5</v>
      </c>
      <c r="Z12" s="8">
        <v>7776.3</v>
      </c>
      <c r="AA12" s="8">
        <v>91813.1</v>
      </c>
      <c r="AB12" s="8">
        <v>3558.9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7">
        <f t="shared" si="4"/>
        <v>0.7197678000893076</v>
      </c>
      <c r="AN12" s="7" t="e">
        <f>N12/#REF!</f>
        <v>#REF!</v>
      </c>
    </row>
    <row r="13" spans="1:40" s="9" customFormat="1" ht="262.5" customHeight="1">
      <c r="A13" s="5">
        <v>6</v>
      </c>
      <c r="B13" s="6" t="s">
        <v>34</v>
      </c>
      <c r="C13" s="6" t="s">
        <v>35</v>
      </c>
      <c r="D13" s="7">
        <f t="shared" si="5"/>
        <v>3169370.5999999996</v>
      </c>
      <c r="E13" s="7">
        <v>2988167.3</v>
      </c>
      <c r="F13" s="7">
        <v>170553.8</v>
      </c>
      <c r="G13" s="7">
        <v>10649.5</v>
      </c>
      <c r="H13" s="7"/>
      <c r="I13" s="7">
        <f>SUM(J13,K13,L13,M13)</f>
        <v>1047839.1</v>
      </c>
      <c r="J13" s="7">
        <v>1006637.9</v>
      </c>
      <c r="K13" s="7">
        <v>39260.6</v>
      </c>
      <c r="L13" s="7">
        <v>1940.6</v>
      </c>
      <c r="M13" s="7"/>
      <c r="N13" s="7">
        <f t="shared" si="1"/>
        <v>319820.9</v>
      </c>
      <c r="O13" s="7">
        <v>319416.9</v>
      </c>
      <c r="P13" s="7">
        <v>383.3</v>
      </c>
      <c r="Q13" s="7">
        <v>20.7</v>
      </c>
      <c r="R13" s="7"/>
      <c r="S13" s="8">
        <f t="shared" si="2"/>
        <v>9062.4</v>
      </c>
      <c r="T13" s="8">
        <v>0</v>
      </c>
      <c r="U13" s="8">
        <v>9062.4</v>
      </c>
      <c r="V13" s="8">
        <v>0</v>
      </c>
      <c r="W13" s="8">
        <v>0</v>
      </c>
      <c r="X13" s="8">
        <f t="shared" si="3"/>
        <v>9062.4</v>
      </c>
      <c r="Y13" s="8">
        <v>0</v>
      </c>
      <c r="Z13" s="8">
        <v>9062.4</v>
      </c>
      <c r="AA13" s="8">
        <v>0</v>
      </c>
      <c r="AB13" s="8">
        <v>0</v>
      </c>
      <c r="AC13" s="8">
        <f aca="true" t="shared" si="6" ref="AC13:AC22">SUM(AD13:AG13)</f>
        <v>0</v>
      </c>
      <c r="AD13" s="8"/>
      <c r="AE13" s="8"/>
      <c r="AF13" s="8"/>
      <c r="AG13" s="8"/>
      <c r="AH13" s="8">
        <f aca="true" t="shared" si="7" ref="AH13:AH22">SUM(AI13:AL13)</f>
        <v>0</v>
      </c>
      <c r="AI13" s="8"/>
      <c r="AJ13" s="8"/>
      <c r="AK13" s="8"/>
      <c r="AL13" s="8"/>
      <c r="AM13" s="7">
        <f t="shared" si="4"/>
        <v>0.3052194750129099</v>
      </c>
      <c r="AN13" s="7" t="e">
        <f>N13/#REF!</f>
        <v>#REF!</v>
      </c>
    </row>
    <row r="14" spans="1:40" s="9" customFormat="1" ht="204">
      <c r="A14" s="5">
        <v>7</v>
      </c>
      <c r="B14" s="6" t="s">
        <v>36</v>
      </c>
      <c r="C14" s="6" t="s">
        <v>37</v>
      </c>
      <c r="D14" s="7">
        <f t="shared" si="5"/>
        <v>352694.1</v>
      </c>
      <c r="E14" s="7">
        <v>814.4</v>
      </c>
      <c r="F14" s="7">
        <v>3444.6</v>
      </c>
      <c r="G14" s="7">
        <v>307470.8</v>
      </c>
      <c r="H14" s="7">
        <v>40964.3</v>
      </c>
      <c r="I14" s="7">
        <f t="shared" si="0"/>
        <v>88372.9</v>
      </c>
      <c r="J14" s="7">
        <v>271.4</v>
      </c>
      <c r="K14" s="7">
        <v>73.8</v>
      </c>
      <c r="L14" s="7">
        <v>78389</v>
      </c>
      <c r="M14" s="7">
        <v>9638.7</v>
      </c>
      <c r="N14" s="7">
        <f t="shared" si="1"/>
        <v>40275.1</v>
      </c>
      <c r="O14" s="7"/>
      <c r="P14" s="7"/>
      <c r="Q14" s="7">
        <v>35571.2</v>
      </c>
      <c r="R14" s="7">
        <v>4703.9</v>
      </c>
      <c r="S14" s="8">
        <f t="shared" si="2"/>
        <v>61133.1</v>
      </c>
      <c r="T14" s="8">
        <v>0</v>
      </c>
      <c r="U14" s="8">
        <v>302</v>
      </c>
      <c r="V14" s="8">
        <v>54891.7</v>
      </c>
      <c r="W14" s="8">
        <v>5939.4</v>
      </c>
      <c r="X14" s="8">
        <f t="shared" si="3"/>
        <v>66867.09999999999</v>
      </c>
      <c r="Y14" s="8">
        <v>0</v>
      </c>
      <c r="Z14" s="8">
        <v>302</v>
      </c>
      <c r="AA14" s="8">
        <v>59325.7</v>
      </c>
      <c r="AB14" s="8">
        <v>7239.4</v>
      </c>
      <c r="AC14" s="8">
        <f t="shared" si="6"/>
        <v>0</v>
      </c>
      <c r="AD14" s="8"/>
      <c r="AE14" s="8"/>
      <c r="AF14" s="8"/>
      <c r="AG14" s="8"/>
      <c r="AH14" s="8">
        <f t="shared" si="7"/>
        <v>0</v>
      </c>
      <c r="AI14" s="8"/>
      <c r="AJ14" s="8"/>
      <c r="AK14" s="8"/>
      <c r="AL14" s="8"/>
      <c r="AM14" s="7">
        <f t="shared" si="4"/>
        <v>0.455740391002219</v>
      </c>
      <c r="AN14" s="7" t="e">
        <f>N14/#REF!</f>
        <v>#REF!</v>
      </c>
    </row>
    <row r="15" spans="1:40" s="9" customFormat="1" ht="300">
      <c r="A15" s="5">
        <v>8</v>
      </c>
      <c r="B15" s="6" t="s">
        <v>38</v>
      </c>
      <c r="C15" s="6" t="s">
        <v>39</v>
      </c>
      <c r="D15" s="7">
        <f t="shared" si="5"/>
        <v>3197903.1999999997</v>
      </c>
      <c r="E15" s="7">
        <v>47538.9</v>
      </c>
      <c r="F15" s="7">
        <v>1472799.6</v>
      </c>
      <c r="G15" s="7">
        <v>1570005.4</v>
      </c>
      <c r="H15" s="7">
        <v>107559.3</v>
      </c>
      <c r="I15" s="7">
        <f t="shared" si="0"/>
        <v>759318</v>
      </c>
      <c r="J15" s="7">
        <v>11095.7</v>
      </c>
      <c r="K15" s="7">
        <v>379939.9</v>
      </c>
      <c r="L15" s="7">
        <v>341640.9</v>
      </c>
      <c r="M15" s="7">
        <v>26641.5</v>
      </c>
      <c r="N15" s="7">
        <f t="shared" si="1"/>
        <v>317011.89999999997</v>
      </c>
      <c r="O15" s="7">
        <v>2943.8</v>
      </c>
      <c r="P15" s="7">
        <v>137313.6</v>
      </c>
      <c r="Q15" s="7">
        <v>164871.7</v>
      </c>
      <c r="R15" s="7">
        <v>11882.8</v>
      </c>
      <c r="S15" s="8">
        <f t="shared" si="2"/>
        <v>404381.6</v>
      </c>
      <c r="T15" s="8">
        <v>377.7</v>
      </c>
      <c r="U15" s="8">
        <v>186048.5</v>
      </c>
      <c r="V15" s="8">
        <v>217955.4</v>
      </c>
      <c r="W15" s="8">
        <v>0</v>
      </c>
      <c r="X15" s="8">
        <f t="shared" si="3"/>
        <v>421981.4</v>
      </c>
      <c r="Y15" s="8">
        <v>398.5</v>
      </c>
      <c r="Z15" s="8">
        <v>188686.7</v>
      </c>
      <c r="AA15" s="8">
        <v>232896.2</v>
      </c>
      <c r="AB15" s="8">
        <v>0</v>
      </c>
      <c r="AC15" s="8">
        <f t="shared" si="6"/>
        <v>0</v>
      </c>
      <c r="AD15" s="8"/>
      <c r="AE15" s="8"/>
      <c r="AF15" s="8"/>
      <c r="AG15" s="8"/>
      <c r="AH15" s="8">
        <f t="shared" si="7"/>
        <v>0</v>
      </c>
      <c r="AI15" s="8"/>
      <c r="AJ15" s="8"/>
      <c r="AK15" s="8"/>
      <c r="AL15" s="8"/>
      <c r="AM15" s="7">
        <f t="shared" si="4"/>
        <v>0.4174955683916356</v>
      </c>
      <c r="AN15" s="7" t="e">
        <f>N15/#REF!</f>
        <v>#REF!</v>
      </c>
    </row>
    <row r="16" spans="1:40" s="9" customFormat="1" ht="125.25" customHeight="1">
      <c r="A16" s="5">
        <v>9</v>
      </c>
      <c r="B16" s="6" t="s">
        <v>40</v>
      </c>
      <c r="C16" s="6" t="s">
        <v>41</v>
      </c>
      <c r="D16" s="7">
        <f t="shared" si="5"/>
        <v>2019</v>
      </c>
      <c r="E16" s="7"/>
      <c r="F16" s="7"/>
      <c r="G16" s="7">
        <v>1144</v>
      </c>
      <c r="H16" s="7">
        <v>875</v>
      </c>
      <c r="I16" s="7">
        <f t="shared" si="0"/>
        <v>454</v>
      </c>
      <c r="J16" s="7"/>
      <c r="K16" s="7"/>
      <c r="L16" s="7">
        <v>279</v>
      </c>
      <c r="M16" s="7">
        <v>175</v>
      </c>
      <c r="N16" s="7">
        <f t="shared" si="1"/>
        <v>102</v>
      </c>
      <c r="O16" s="7"/>
      <c r="P16" s="7"/>
      <c r="Q16" s="7">
        <v>2</v>
      </c>
      <c r="R16" s="7">
        <v>100</v>
      </c>
      <c r="S16" s="8">
        <f t="shared" si="2"/>
        <v>456</v>
      </c>
      <c r="T16" s="8"/>
      <c r="U16" s="8"/>
      <c r="V16" s="8">
        <v>281</v>
      </c>
      <c r="W16" s="8">
        <v>175</v>
      </c>
      <c r="X16" s="8">
        <f t="shared" si="3"/>
        <v>454</v>
      </c>
      <c r="Y16" s="8"/>
      <c r="Z16" s="8"/>
      <c r="AA16" s="8">
        <v>279</v>
      </c>
      <c r="AB16" s="8">
        <v>175</v>
      </c>
      <c r="AC16" s="8">
        <f t="shared" si="6"/>
        <v>0</v>
      </c>
      <c r="AD16" s="8"/>
      <c r="AE16" s="8"/>
      <c r="AF16" s="8"/>
      <c r="AG16" s="8"/>
      <c r="AH16" s="8">
        <f t="shared" si="7"/>
        <v>0</v>
      </c>
      <c r="AI16" s="8"/>
      <c r="AJ16" s="8"/>
      <c r="AK16" s="8"/>
      <c r="AL16" s="8"/>
      <c r="AM16" s="7">
        <f t="shared" si="4"/>
        <v>0.22466960352422907</v>
      </c>
      <c r="AN16" s="7" t="e">
        <f>N16/#REF!</f>
        <v>#REF!</v>
      </c>
    </row>
    <row r="17" spans="1:40" s="9" customFormat="1" ht="239.25" customHeight="1">
      <c r="A17" s="5">
        <v>10</v>
      </c>
      <c r="B17" s="10" t="s">
        <v>42</v>
      </c>
      <c r="C17" s="6" t="s">
        <v>43</v>
      </c>
      <c r="D17" s="7">
        <f t="shared" si="5"/>
        <v>2014980</v>
      </c>
      <c r="E17" s="7">
        <v>489102.9</v>
      </c>
      <c r="F17" s="7">
        <v>1491938.6</v>
      </c>
      <c r="G17" s="7">
        <v>13942.6</v>
      </c>
      <c r="H17" s="7">
        <v>19995.9</v>
      </c>
      <c r="I17" s="7">
        <f t="shared" si="0"/>
        <v>404084.4</v>
      </c>
      <c r="J17" s="7">
        <v>83988.2</v>
      </c>
      <c r="K17" s="7">
        <v>312325.9</v>
      </c>
      <c r="L17" s="7">
        <v>3578</v>
      </c>
      <c r="M17" s="7">
        <v>4192.3</v>
      </c>
      <c r="N17" s="7">
        <f t="shared" si="1"/>
        <v>220970.19999999998</v>
      </c>
      <c r="O17" s="7">
        <v>57212.6</v>
      </c>
      <c r="P17" s="7">
        <v>160189.3</v>
      </c>
      <c r="Q17" s="7">
        <v>1728.5</v>
      </c>
      <c r="R17" s="7">
        <v>1839.8</v>
      </c>
      <c r="S17" s="8">
        <f t="shared" si="2"/>
        <v>336090.8</v>
      </c>
      <c r="T17" s="8">
        <v>74952.3</v>
      </c>
      <c r="U17" s="8">
        <v>254957.7</v>
      </c>
      <c r="V17" s="8">
        <v>2490.6</v>
      </c>
      <c r="W17" s="8">
        <v>3690.2</v>
      </c>
      <c r="X17" s="8">
        <f t="shared" si="3"/>
        <v>336368.7</v>
      </c>
      <c r="Y17" s="8">
        <v>74952.3</v>
      </c>
      <c r="Z17" s="8">
        <v>254957.7</v>
      </c>
      <c r="AA17" s="8">
        <v>2768.5</v>
      </c>
      <c r="AB17" s="8">
        <v>3690.2</v>
      </c>
      <c r="AC17" s="8">
        <f t="shared" si="6"/>
        <v>0</v>
      </c>
      <c r="AD17" s="8"/>
      <c r="AE17" s="8"/>
      <c r="AF17" s="8"/>
      <c r="AG17" s="8"/>
      <c r="AH17" s="8">
        <f t="shared" si="7"/>
        <v>0</v>
      </c>
      <c r="AI17" s="8"/>
      <c r="AJ17" s="8"/>
      <c r="AK17" s="8"/>
      <c r="AL17" s="8"/>
      <c r="AM17" s="7">
        <f t="shared" si="4"/>
        <v>0.5468416994073515</v>
      </c>
      <c r="AN17" s="7" t="e">
        <f>N17/#REF!</f>
        <v>#REF!</v>
      </c>
    </row>
    <row r="18" spans="1:40" s="9" customFormat="1" ht="223.5" customHeight="1">
      <c r="A18" s="5">
        <v>11</v>
      </c>
      <c r="B18" s="6" t="s">
        <v>44</v>
      </c>
      <c r="C18" s="6" t="s">
        <v>45</v>
      </c>
      <c r="D18" s="7">
        <f t="shared" si="5"/>
        <v>1007273.7</v>
      </c>
      <c r="E18" s="8">
        <v>22100.8</v>
      </c>
      <c r="F18" s="8">
        <v>20519.3</v>
      </c>
      <c r="G18" s="7">
        <v>7784.4</v>
      </c>
      <c r="H18" s="7">
        <v>956869.2</v>
      </c>
      <c r="I18" s="7">
        <f t="shared" si="0"/>
        <v>167905</v>
      </c>
      <c r="J18" s="8"/>
      <c r="K18" s="8">
        <v>6671.9</v>
      </c>
      <c r="L18" s="7">
        <v>1233.1</v>
      </c>
      <c r="M18" s="7">
        <v>160000</v>
      </c>
      <c r="N18" s="7">
        <f t="shared" si="1"/>
        <v>73788</v>
      </c>
      <c r="O18" s="7"/>
      <c r="P18" s="7"/>
      <c r="Q18" s="7"/>
      <c r="R18" s="7">
        <v>73788</v>
      </c>
      <c r="S18" s="8">
        <f t="shared" si="2"/>
        <v>201551</v>
      </c>
      <c r="T18" s="8">
        <v>0</v>
      </c>
      <c r="U18" s="7" t="s">
        <v>46</v>
      </c>
      <c r="V18" s="8">
        <v>2500</v>
      </c>
      <c r="W18" s="8">
        <f>190000+7051+2000</f>
        <v>199051</v>
      </c>
      <c r="X18" s="8">
        <f t="shared" si="3"/>
        <v>252051</v>
      </c>
      <c r="Y18" s="8">
        <v>0</v>
      </c>
      <c r="Z18" s="7" t="s">
        <v>46</v>
      </c>
      <c r="AA18" s="8">
        <v>3000</v>
      </c>
      <c r="AB18" s="8">
        <f>240000+7051+2000</f>
        <v>249051</v>
      </c>
      <c r="AC18" s="8">
        <f t="shared" si="6"/>
        <v>0</v>
      </c>
      <c r="AD18" s="8"/>
      <c r="AE18" s="7"/>
      <c r="AF18" s="8"/>
      <c r="AG18" s="8"/>
      <c r="AH18" s="8">
        <f t="shared" si="7"/>
        <v>0</v>
      </c>
      <c r="AI18" s="8"/>
      <c r="AJ18" s="7"/>
      <c r="AK18" s="8"/>
      <c r="AL18" s="8"/>
      <c r="AM18" s="7">
        <f t="shared" si="4"/>
        <v>0.4394627914594562</v>
      </c>
      <c r="AN18" s="7" t="e">
        <f>N18/#REF!</f>
        <v>#REF!</v>
      </c>
    </row>
    <row r="19" spans="1:40" s="9" customFormat="1" ht="276">
      <c r="A19" s="5">
        <v>12</v>
      </c>
      <c r="B19" s="6" t="s">
        <v>47</v>
      </c>
      <c r="C19" s="6" t="s">
        <v>48</v>
      </c>
      <c r="D19" s="7">
        <f>SUM(E19:H19)</f>
        <v>219549.5</v>
      </c>
      <c r="E19" s="7">
        <v>20000</v>
      </c>
      <c r="F19" s="7">
        <v>141570.1</v>
      </c>
      <c r="G19" s="7">
        <v>57979.4</v>
      </c>
      <c r="H19" s="7"/>
      <c r="I19" s="7">
        <f t="shared" si="0"/>
        <v>95212.43</v>
      </c>
      <c r="J19" s="7">
        <v>0</v>
      </c>
      <c r="K19" s="7">
        <v>73372.4</v>
      </c>
      <c r="L19" s="7">
        <v>21840.03</v>
      </c>
      <c r="M19" s="7"/>
      <c r="N19" s="7">
        <f t="shared" si="1"/>
        <v>14304.484</v>
      </c>
      <c r="O19" s="7">
        <v>0</v>
      </c>
      <c r="P19" s="7">
        <v>9032.367</v>
      </c>
      <c r="Q19" s="7">
        <v>5272.117</v>
      </c>
      <c r="R19" s="7"/>
      <c r="S19" s="8">
        <f t="shared" si="2"/>
        <v>8870</v>
      </c>
      <c r="T19" s="8">
        <v>0</v>
      </c>
      <c r="U19" s="8">
        <v>0</v>
      </c>
      <c r="V19" s="8">
        <v>7120</v>
      </c>
      <c r="W19" s="8">
        <v>1750</v>
      </c>
      <c r="X19" s="8">
        <f t="shared" si="3"/>
        <v>8280</v>
      </c>
      <c r="Y19" s="8">
        <v>0</v>
      </c>
      <c r="Z19" s="8">
        <v>0</v>
      </c>
      <c r="AA19" s="8">
        <v>7120</v>
      </c>
      <c r="AB19" s="8">
        <v>1160</v>
      </c>
      <c r="AC19" s="8">
        <f t="shared" si="6"/>
        <v>0</v>
      </c>
      <c r="AD19" s="8"/>
      <c r="AE19" s="8"/>
      <c r="AF19" s="8"/>
      <c r="AG19" s="8"/>
      <c r="AH19" s="8">
        <f t="shared" si="7"/>
        <v>0</v>
      </c>
      <c r="AI19" s="8"/>
      <c r="AJ19" s="8"/>
      <c r="AK19" s="8"/>
      <c r="AL19" s="8"/>
      <c r="AM19" s="7">
        <f t="shared" si="4"/>
        <v>0.15023756877122033</v>
      </c>
      <c r="AN19" s="7" t="e">
        <f>N19/#REF!</f>
        <v>#REF!</v>
      </c>
    </row>
    <row r="20" spans="1:40" s="11" customFormat="1" ht="138" customHeight="1">
      <c r="A20" s="5">
        <v>13</v>
      </c>
      <c r="B20" s="10" t="s">
        <v>49</v>
      </c>
      <c r="C20" s="10" t="s">
        <v>50</v>
      </c>
      <c r="D20" s="7">
        <f t="shared" si="5"/>
        <v>377340.38999999996</v>
      </c>
      <c r="E20" s="7">
        <v>95048.4</v>
      </c>
      <c r="F20" s="7">
        <v>196289.7</v>
      </c>
      <c r="G20" s="7">
        <v>39142.5</v>
      </c>
      <c r="H20" s="7">
        <v>46859.79</v>
      </c>
      <c r="I20" s="7">
        <f t="shared" si="0"/>
        <v>143861.38999999998</v>
      </c>
      <c r="J20" s="7">
        <v>0</v>
      </c>
      <c r="K20" s="7">
        <v>103145.7</v>
      </c>
      <c r="L20" s="7">
        <v>13346.7</v>
      </c>
      <c r="M20" s="7">
        <v>27368.99</v>
      </c>
      <c r="N20" s="7">
        <f t="shared" si="1"/>
        <v>6303.85</v>
      </c>
      <c r="O20" s="7">
        <v>0</v>
      </c>
      <c r="P20" s="7">
        <v>5679.77</v>
      </c>
      <c r="Q20" s="7">
        <v>624.08</v>
      </c>
      <c r="R20" s="7">
        <v>0</v>
      </c>
      <c r="S20" s="8">
        <f t="shared" si="2"/>
        <v>198886.63899999997</v>
      </c>
      <c r="T20" s="8">
        <v>0</v>
      </c>
      <c r="U20" s="8">
        <f>152665.86</f>
        <v>152665.86</v>
      </c>
      <c r="V20" s="8">
        <v>26729.979</v>
      </c>
      <c r="W20" s="8">
        <v>19490.8</v>
      </c>
      <c r="X20" s="8">
        <f t="shared" si="3"/>
        <v>260465.84</v>
      </c>
      <c r="Y20" s="8">
        <v>0</v>
      </c>
      <c r="Z20" s="8">
        <f>187445.1+57891.607</f>
        <v>245336.707</v>
      </c>
      <c r="AA20" s="8">
        <v>10136.133</v>
      </c>
      <c r="AB20" s="8">
        <v>4993</v>
      </c>
      <c r="AC20" s="8">
        <f t="shared" si="6"/>
        <v>0</v>
      </c>
      <c r="AD20" s="8">
        <v>0</v>
      </c>
      <c r="AE20" s="8">
        <v>0</v>
      </c>
      <c r="AF20" s="8">
        <v>0</v>
      </c>
      <c r="AG20" s="8">
        <v>0</v>
      </c>
      <c r="AH20" s="8">
        <f t="shared" si="7"/>
        <v>0</v>
      </c>
      <c r="AI20" s="8">
        <v>0</v>
      </c>
      <c r="AJ20" s="8">
        <v>0</v>
      </c>
      <c r="AK20" s="8">
        <v>0</v>
      </c>
      <c r="AL20" s="8">
        <v>0</v>
      </c>
      <c r="AM20" s="7">
        <f t="shared" si="4"/>
        <v>0.043818914859643725</v>
      </c>
      <c r="AN20" s="7" t="e">
        <f>N20/#REF!</f>
        <v>#REF!</v>
      </c>
    </row>
    <row r="21" spans="1:40" s="9" customFormat="1" ht="232.5" customHeight="1">
      <c r="A21" s="5">
        <v>14</v>
      </c>
      <c r="B21" s="10" t="s">
        <v>51</v>
      </c>
      <c r="C21" s="10" t="s">
        <v>52</v>
      </c>
      <c r="D21" s="7">
        <f t="shared" si="5"/>
        <v>482536.8</v>
      </c>
      <c r="E21" s="7"/>
      <c r="F21" s="7">
        <v>433951.6</v>
      </c>
      <c r="G21" s="7">
        <v>48585.2</v>
      </c>
      <c r="H21" s="7"/>
      <c r="I21" s="7">
        <f t="shared" si="0"/>
        <v>86812.5</v>
      </c>
      <c r="J21" s="7"/>
      <c r="K21" s="7">
        <v>79620.8</v>
      </c>
      <c r="L21" s="7">
        <v>7191.7</v>
      </c>
      <c r="M21" s="7"/>
      <c r="N21" s="7">
        <f t="shared" si="1"/>
        <v>0</v>
      </c>
      <c r="O21" s="7"/>
      <c r="P21" s="7">
        <v>0</v>
      </c>
      <c r="Q21" s="7">
        <v>0</v>
      </c>
      <c r="R21" s="7"/>
      <c r="S21" s="8">
        <f t="shared" si="2"/>
        <v>295882.6</v>
      </c>
      <c r="T21" s="8">
        <v>0</v>
      </c>
      <c r="U21" s="8">
        <v>251796.3</v>
      </c>
      <c r="V21" s="8">
        <v>44086.3</v>
      </c>
      <c r="W21" s="8">
        <v>0</v>
      </c>
      <c r="X21" s="8">
        <f t="shared" si="3"/>
        <v>212116.5</v>
      </c>
      <c r="Y21" s="8">
        <v>0</v>
      </c>
      <c r="Z21" s="8">
        <v>180511</v>
      </c>
      <c r="AA21" s="8">
        <v>31605.5</v>
      </c>
      <c r="AB21" s="8">
        <v>0</v>
      </c>
      <c r="AC21" s="8">
        <f t="shared" si="6"/>
        <v>0</v>
      </c>
      <c r="AD21" s="8">
        <v>0</v>
      </c>
      <c r="AE21" s="8">
        <v>0</v>
      </c>
      <c r="AF21" s="8">
        <v>0</v>
      </c>
      <c r="AG21" s="8">
        <v>0</v>
      </c>
      <c r="AH21" s="8">
        <f t="shared" si="7"/>
        <v>0</v>
      </c>
      <c r="AI21" s="8">
        <v>0</v>
      </c>
      <c r="AJ21" s="8">
        <v>0</v>
      </c>
      <c r="AK21" s="8">
        <v>0</v>
      </c>
      <c r="AL21" s="8">
        <v>0</v>
      </c>
      <c r="AM21" s="7">
        <f t="shared" si="4"/>
        <v>0</v>
      </c>
      <c r="AN21" s="7" t="e">
        <f>N21/#REF!</f>
        <v>#REF!</v>
      </c>
    </row>
    <row r="22" spans="1:40" s="9" customFormat="1" ht="120">
      <c r="A22" s="5">
        <v>15</v>
      </c>
      <c r="B22" s="10" t="s">
        <v>53</v>
      </c>
      <c r="C22" s="10" t="s">
        <v>54</v>
      </c>
      <c r="D22" s="7">
        <f t="shared" si="5"/>
        <v>3976.63</v>
      </c>
      <c r="E22" s="7"/>
      <c r="F22" s="7"/>
      <c r="G22" s="7">
        <v>3976.63</v>
      </c>
      <c r="H22" s="7"/>
      <c r="I22" s="7">
        <f t="shared" si="0"/>
        <v>2140</v>
      </c>
      <c r="J22" s="7"/>
      <c r="K22" s="7">
        <v>0</v>
      </c>
      <c r="L22" s="7">
        <v>2140</v>
      </c>
      <c r="M22" s="7"/>
      <c r="N22" s="7">
        <f t="shared" si="1"/>
        <v>0</v>
      </c>
      <c r="O22" s="7"/>
      <c r="P22" s="7"/>
      <c r="Q22" s="7">
        <v>0</v>
      </c>
      <c r="R22" s="7"/>
      <c r="S22" s="8">
        <f t="shared" si="2"/>
        <v>3007</v>
      </c>
      <c r="T22" s="8">
        <v>0</v>
      </c>
      <c r="U22" s="8">
        <v>0</v>
      </c>
      <c r="V22" s="8">
        <v>3007</v>
      </c>
      <c r="W22" s="8">
        <v>0</v>
      </c>
      <c r="X22" s="8">
        <f t="shared" si="3"/>
        <v>4934.200000000001</v>
      </c>
      <c r="Y22" s="8">
        <v>0</v>
      </c>
      <c r="Z22" s="8">
        <v>1769.4</v>
      </c>
      <c r="AA22" s="8">
        <v>3164.8</v>
      </c>
      <c r="AB22" s="8">
        <v>0</v>
      </c>
      <c r="AC22" s="8">
        <f t="shared" si="6"/>
        <v>0</v>
      </c>
      <c r="AD22" s="8"/>
      <c r="AE22" s="8"/>
      <c r="AF22" s="8"/>
      <c r="AG22" s="8"/>
      <c r="AH22" s="8">
        <f t="shared" si="7"/>
        <v>0</v>
      </c>
      <c r="AI22" s="8"/>
      <c r="AJ22" s="8"/>
      <c r="AK22" s="8"/>
      <c r="AL22" s="8"/>
      <c r="AM22" s="7">
        <f t="shared" si="4"/>
        <v>0</v>
      </c>
      <c r="AN22" s="7" t="e">
        <f>N22/#REF!</f>
        <v>#REF!</v>
      </c>
    </row>
    <row r="23" spans="1:40" s="9" customFormat="1" ht="180">
      <c r="A23" s="5">
        <v>16</v>
      </c>
      <c r="B23" s="10" t="s">
        <v>55</v>
      </c>
      <c r="C23" s="10" t="s">
        <v>56</v>
      </c>
      <c r="D23" s="7">
        <f t="shared" si="5"/>
        <v>18465.9</v>
      </c>
      <c r="E23" s="7"/>
      <c r="F23" s="7"/>
      <c r="G23" s="7">
        <v>18464</v>
      </c>
      <c r="H23" s="7">
        <v>1.9</v>
      </c>
      <c r="I23" s="7">
        <f t="shared" si="0"/>
        <v>4306.2</v>
      </c>
      <c r="J23" s="7"/>
      <c r="K23" s="7"/>
      <c r="L23" s="7">
        <v>4306.2</v>
      </c>
      <c r="M23" s="7"/>
      <c r="N23" s="7">
        <f t="shared" si="1"/>
        <v>773.3</v>
      </c>
      <c r="O23" s="7"/>
      <c r="P23" s="7"/>
      <c r="Q23" s="7">
        <v>773.3</v>
      </c>
      <c r="R23" s="7"/>
      <c r="S23" s="8">
        <f>SUM(T23:W23)</f>
        <v>4738.5</v>
      </c>
      <c r="T23" s="8">
        <v>0</v>
      </c>
      <c r="U23" s="8">
        <v>0</v>
      </c>
      <c r="V23" s="8">
        <v>4648.5</v>
      </c>
      <c r="W23" s="8">
        <v>90</v>
      </c>
      <c r="X23" s="8">
        <f>SUM(Y23:AB23)</f>
        <v>5143.2</v>
      </c>
      <c r="Y23" s="8">
        <v>0</v>
      </c>
      <c r="Z23" s="8">
        <v>0</v>
      </c>
      <c r="AA23" s="8">
        <v>5044.2</v>
      </c>
      <c r="AB23" s="8">
        <v>99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7">
        <f t="shared" si="4"/>
        <v>0.17957828247642932</v>
      </c>
      <c r="AN23" s="7" t="e">
        <f>N23/#REF!</f>
        <v>#REF!</v>
      </c>
    </row>
    <row r="24" spans="1:40" s="9" customFormat="1" ht="156.75" customHeight="1">
      <c r="A24" s="5">
        <v>17</v>
      </c>
      <c r="B24" s="10" t="s">
        <v>57</v>
      </c>
      <c r="C24" s="10" t="s">
        <v>58</v>
      </c>
      <c r="D24" s="7">
        <f t="shared" si="5"/>
        <v>9706</v>
      </c>
      <c r="E24" s="7"/>
      <c r="F24" s="7"/>
      <c r="G24" s="7">
        <v>9696</v>
      </c>
      <c r="H24" s="7">
        <v>10</v>
      </c>
      <c r="I24" s="7">
        <f t="shared" si="0"/>
        <v>4261.6</v>
      </c>
      <c r="J24" s="7"/>
      <c r="K24" s="7"/>
      <c r="L24" s="7">
        <v>4261.6</v>
      </c>
      <c r="M24" s="7"/>
      <c r="N24" s="7">
        <f t="shared" si="1"/>
        <v>2269.5</v>
      </c>
      <c r="O24" s="7"/>
      <c r="P24" s="7"/>
      <c r="Q24" s="7">
        <v>2269.5</v>
      </c>
      <c r="R24" s="7">
        <v>0</v>
      </c>
      <c r="S24" s="8">
        <f>SUM(T24:W24)</f>
        <v>19524.05</v>
      </c>
      <c r="T24" s="8">
        <v>0</v>
      </c>
      <c r="U24" s="8">
        <v>16614.96</v>
      </c>
      <c r="V24" s="8">
        <v>2909.09</v>
      </c>
      <c r="W24" s="8">
        <v>0</v>
      </c>
      <c r="X24" s="8">
        <f>SUM(Y24:AB24)</f>
        <v>22815.14</v>
      </c>
      <c r="Y24" s="8">
        <v>0</v>
      </c>
      <c r="Z24" s="8">
        <v>19415.67</v>
      </c>
      <c r="AA24" s="8">
        <v>3399.47</v>
      </c>
      <c r="AB24" s="8">
        <v>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7">
        <f t="shared" si="4"/>
        <v>0.5325464614229397</v>
      </c>
      <c r="AN24" s="7" t="e">
        <f>N24/#REF!</f>
        <v>#REF!</v>
      </c>
    </row>
    <row r="25" spans="1:40" s="9" customFormat="1" ht="234.75" customHeight="1">
      <c r="A25" s="5">
        <v>18</v>
      </c>
      <c r="B25" s="10" t="s">
        <v>59</v>
      </c>
      <c r="C25" s="10" t="s">
        <v>60</v>
      </c>
      <c r="D25" s="7">
        <f>SUM(E25:H25)</f>
        <v>59856.200000000004</v>
      </c>
      <c r="E25" s="7"/>
      <c r="F25" s="7">
        <v>51763.8</v>
      </c>
      <c r="G25" s="7">
        <v>7692.4</v>
      </c>
      <c r="H25" s="7">
        <v>400</v>
      </c>
      <c r="I25" s="7">
        <f>SUM(J25:M25)</f>
        <v>15379.699999999999</v>
      </c>
      <c r="J25" s="7"/>
      <c r="K25" s="7">
        <v>13143.3</v>
      </c>
      <c r="L25" s="7">
        <v>2136.4</v>
      </c>
      <c r="M25" s="7">
        <v>100</v>
      </c>
      <c r="N25" s="7">
        <f t="shared" si="1"/>
        <v>5716.83575</v>
      </c>
      <c r="O25" s="7"/>
      <c r="P25" s="7">
        <v>5512.6777</v>
      </c>
      <c r="Q25" s="7">
        <v>204.15805</v>
      </c>
      <c r="R25" s="7">
        <v>0</v>
      </c>
      <c r="S25" s="8">
        <f>SUM(T25:W25)</f>
        <v>14747.800000000001</v>
      </c>
      <c r="T25" s="8">
        <v>0</v>
      </c>
      <c r="U25" s="8">
        <v>12775.2</v>
      </c>
      <c r="V25" s="8">
        <v>1872.6</v>
      </c>
      <c r="W25" s="8">
        <v>100</v>
      </c>
      <c r="X25" s="8">
        <f>SUM(Y25:AB25)</f>
        <v>14983.699999999999</v>
      </c>
      <c r="Y25" s="8"/>
      <c r="Z25" s="8">
        <v>12907.8</v>
      </c>
      <c r="AA25" s="8">
        <v>1975.9</v>
      </c>
      <c r="AB25" s="8">
        <v>100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7">
        <f t="shared" si="4"/>
        <v>0.3717130860810029</v>
      </c>
      <c r="AN25" s="7" t="e">
        <f>N25/#REF!</f>
        <v>#REF!</v>
      </c>
    </row>
    <row r="26" spans="1:40" s="9" customFormat="1" ht="170.25" customHeight="1">
      <c r="A26" s="5">
        <v>19</v>
      </c>
      <c r="B26" s="10" t="s">
        <v>61</v>
      </c>
      <c r="C26" s="10" t="s">
        <v>62</v>
      </c>
      <c r="D26" s="7">
        <f t="shared" si="5"/>
        <v>100</v>
      </c>
      <c r="E26" s="7"/>
      <c r="F26" s="7"/>
      <c r="G26" s="7">
        <v>100</v>
      </c>
      <c r="H26" s="7"/>
      <c r="I26" s="7">
        <f t="shared" si="0"/>
        <v>0</v>
      </c>
      <c r="J26" s="7"/>
      <c r="K26" s="7"/>
      <c r="L26" s="7">
        <v>0</v>
      </c>
      <c r="M26" s="7"/>
      <c r="N26" s="7">
        <f t="shared" si="1"/>
        <v>0</v>
      </c>
      <c r="O26" s="7"/>
      <c r="P26" s="7"/>
      <c r="Q26" s="7">
        <v>0</v>
      </c>
      <c r="R26" s="7"/>
      <c r="S26" s="8">
        <f>SUM(T26:W26)</f>
        <v>15000</v>
      </c>
      <c r="T26" s="8">
        <v>0</v>
      </c>
      <c r="U26" s="8">
        <v>0</v>
      </c>
      <c r="V26" s="8">
        <v>15000</v>
      </c>
      <c r="W26" s="8">
        <v>0</v>
      </c>
      <c r="X26" s="8">
        <f>SUM(Y26:AB26)</f>
        <v>20000</v>
      </c>
      <c r="Y26" s="8">
        <v>0</v>
      </c>
      <c r="Z26" s="8">
        <v>0</v>
      </c>
      <c r="AA26" s="8">
        <v>20000</v>
      </c>
      <c r="AB26" s="8">
        <v>0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7" t="e">
        <f t="shared" si="4"/>
        <v>#DIV/0!</v>
      </c>
      <c r="AN26" s="7" t="e">
        <f>N26/#REF!</f>
        <v>#REF!</v>
      </c>
    </row>
    <row r="27" spans="1:40" s="9" customFormat="1" ht="122.25" customHeight="1">
      <c r="A27" s="5">
        <v>20</v>
      </c>
      <c r="B27" s="10" t="s">
        <v>63</v>
      </c>
      <c r="C27" s="10" t="s">
        <v>64</v>
      </c>
      <c r="D27" s="7">
        <f t="shared" si="5"/>
        <v>40.05</v>
      </c>
      <c r="E27" s="7"/>
      <c r="F27" s="7"/>
      <c r="G27" s="7">
        <v>40.05</v>
      </c>
      <c r="H27" s="7"/>
      <c r="I27" s="7">
        <f t="shared" si="0"/>
        <v>13.35</v>
      </c>
      <c r="J27" s="7"/>
      <c r="K27" s="7"/>
      <c r="L27" s="7">
        <v>13.35</v>
      </c>
      <c r="M27" s="7"/>
      <c r="N27" s="7">
        <f t="shared" si="1"/>
        <v>0</v>
      </c>
      <c r="O27" s="7"/>
      <c r="P27" s="7"/>
      <c r="Q27" s="7">
        <v>0</v>
      </c>
      <c r="R27" s="7"/>
      <c r="S27" s="8">
        <f>SUM(T27:W27)</f>
        <v>13.35</v>
      </c>
      <c r="T27" s="8">
        <v>0</v>
      </c>
      <c r="U27" s="8">
        <v>0</v>
      </c>
      <c r="V27" s="8">
        <v>13.35</v>
      </c>
      <c r="W27" s="8">
        <v>0</v>
      </c>
      <c r="X27" s="8">
        <f>SUM(Y27:AB27)</f>
        <v>13.35</v>
      </c>
      <c r="Y27" s="8">
        <v>0</v>
      </c>
      <c r="Z27" s="8">
        <v>0</v>
      </c>
      <c r="AA27" s="8">
        <v>13.35</v>
      </c>
      <c r="AB27" s="8">
        <v>0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7">
        <f t="shared" si="4"/>
        <v>0</v>
      </c>
      <c r="AN27" s="7" t="e">
        <f>N27/#REF!</f>
        <v>#REF!</v>
      </c>
    </row>
    <row r="28" spans="1:40" s="9" customFormat="1" ht="222" customHeight="1">
      <c r="A28" s="5">
        <v>21</v>
      </c>
      <c r="B28" s="12" t="s">
        <v>65</v>
      </c>
      <c r="C28" s="12" t="s">
        <v>66</v>
      </c>
      <c r="D28" s="8">
        <f t="shared" si="5"/>
        <v>355363.9</v>
      </c>
      <c r="E28" s="8">
        <v>317881.9</v>
      </c>
      <c r="F28" s="8">
        <v>14342.3</v>
      </c>
      <c r="G28" s="8">
        <v>4443.3</v>
      </c>
      <c r="H28" s="8">
        <v>18696.4</v>
      </c>
      <c r="I28" s="7">
        <f t="shared" si="0"/>
        <v>2401.4</v>
      </c>
      <c r="J28" s="7">
        <v>2401.4</v>
      </c>
      <c r="K28" s="7">
        <v>0</v>
      </c>
      <c r="L28" s="7">
        <v>0</v>
      </c>
      <c r="M28" s="7">
        <v>0</v>
      </c>
      <c r="N28" s="13">
        <f t="shared" si="1"/>
        <v>224.7</v>
      </c>
      <c r="O28" s="7">
        <v>224.7</v>
      </c>
      <c r="P28" s="7">
        <v>0</v>
      </c>
      <c r="Q28" s="7">
        <v>0</v>
      </c>
      <c r="R28" s="7"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7"/>
      <c r="AN28" s="7"/>
    </row>
    <row r="29" spans="1:40" s="9" customFormat="1" ht="153.75" customHeight="1">
      <c r="A29" s="5">
        <v>22</v>
      </c>
      <c r="B29" s="12" t="s">
        <v>67</v>
      </c>
      <c r="C29" s="12" t="s">
        <v>68</v>
      </c>
      <c r="D29" s="8">
        <f t="shared" si="5"/>
        <v>80.42</v>
      </c>
      <c r="E29" s="8"/>
      <c r="F29" s="8">
        <v>80.42</v>
      </c>
      <c r="G29" s="8"/>
      <c r="H29" s="8"/>
      <c r="I29" s="7">
        <f t="shared" si="0"/>
        <v>26.808</v>
      </c>
      <c r="J29" s="7"/>
      <c r="K29" s="7">
        <v>26.808</v>
      </c>
      <c r="L29" s="7"/>
      <c r="M29" s="7"/>
      <c r="N29" s="13">
        <f t="shared" si="1"/>
        <v>0</v>
      </c>
      <c r="O29" s="7"/>
      <c r="P29" s="7">
        <v>0</v>
      </c>
      <c r="Q29" s="7"/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7"/>
      <c r="AN29" s="7"/>
    </row>
    <row r="30" spans="1:40" s="9" customFormat="1" ht="114.75" customHeight="1">
      <c r="A30" s="5">
        <v>23</v>
      </c>
      <c r="B30" s="10" t="s">
        <v>69</v>
      </c>
      <c r="C30" s="10" t="s">
        <v>70</v>
      </c>
      <c r="D30" s="7">
        <f t="shared" si="5"/>
        <v>1543172</v>
      </c>
      <c r="E30" s="7"/>
      <c r="F30" s="7"/>
      <c r="G30" s="7">
        <v>293182</v>
      </c>
      <c r="H30" s="7">
        <v>1249990</v>
      </c>
      <c r="I30" s="7">
        <f t="shared" si="0"/>
        <v>201420</v>
      </c>
      <c r="J30" s="7"/>
      <c r="K30" s="7"/>
      <c r="L30" s="7">
        <v>44700</v>
      </c>
      <c r="M30" s="13">
        <v>156720</v>
      </c>
      <c r="N30" s="13">
        <f t="shared" si="1"/>
        <v>0</v>
      </c>
      <c r="O30" s="13"/>
      <c r="P30" s="13"/>
      <c r="Q30" s="13"/>
      <c r="R30" s="13">
        <v>0</v>
      </c>
      <c r="S30" s="8">
        <f>SUM(T30:W30)</f>
        <v>192612</v>
      </c>
      <c r="T30" s="8"/>
      <c r="U30" s="8"/>
      <c r="V30" s="8">
        <f>22992+9600</f>
        <v>32592</v>
      </c>
      <c r="W30" s="8">
        <f>59900+100120</f>
        <v>160020</v>
      </c>
      <c r="X30" s="8">
        <f>SUM(Y30:AB30)</f>
        <v>201420</v>
      </c>
      <c r="Y30" s="8"/>
      <c r="Z30" s="8"/>
      <c r="AA30" s="8">
        <f>29700+15000</f>
        <v>44700</v>
      </c>
      <c r="AB30" s="8">
        <f>56600+100120</f>
        <v>156720</v>
      </c>
      <c r="AC30" s="8">
        <f>SUM(AD30:AG30)</f>
        <v>172620</v>
      </c>
      <c r="AD30" s="8"/>
      <c r="AE30" s="8"/>
      <c r="AF30" s="8">
        <f>40000+9000</f>
        <v>49000</v>
      </c>
      <c r="AG30" s="8">
        <f>23500+100120</f>
        <v>123620</v>
      </c>
      <c r="AH30" s="8">
        <f>SUM(AI30:AL30)</f>
        <v>633842</v>
      </c>
      <c r="AI30" s="8"/>
      <c r="AJ30" s="8"/>
      <c r="AK30" s="8">
        <v>133222</v>
      </c>
      <c r="AL30" s="8">
        <f>500620</f>
        <v>500620</v>
      </c>
      <c r="AM30" s="7">
        <f>N30/I30</f>
        <v>0</v>
      </c>
      <c r="AN30" s="7" t="e">
        <f>N30/#REF!</f>
        <v>#REF!</v>
      </c>
    </row>
    <row r="31" spans="1:40" s="9" customFormat="1" ht="137.25" customHeight="1">
      <c r="A31" s="5">
        <v>24</v>
      </c>
      <c r="B31" s="10" t="s">
        <v>71</v>
      </c>
      <c r="C31" s="10" t="s">
        <v>72</v>
      </c>
      <c r="D31" s="7">
        <f t="shared" si="5"/>
        <v>67244.1</v>
      </c>
      <c r="E31" s="7"/>
      <c r="F31" s="7">
        <v>56277.9</v>
      </c>
      <c r="G31" s="7">
        <v>7764.1</v>
      </c>
      <c r="H31" s="7">
        <v>3202.1</v>
      </c>
      <c r="I31" s="7">
        <f>SUM(K31:M31)</f>
        <v>17140.600000000002</v>
      </c>
      <c r="J31" s="7"/>
      <c r="K31" s="7">
        <v>14708.2</v>
      </c>
      <c r="L31" s="7">
        <v>1616.1</v>
      </c>
      <c r="M31" s="13">
        <v>816.3</v>
      </c>
      <c r="N31" s="13">
        <f t="shared" si="1"/>
        <v>196.043</v>
      </c>
      <c r="O31" s="13"/>
      <c r="P31" s="13">
        <v>0</v>
      </c>
      <c r="Q31" s="13">
        <v>196.043</v>
      </c>
      <c r="R31" s="13">
        <v>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7"/>
      <c r="AN31" s="7"/>
    </row>
    <row r="32" spans="1:40" s="9" customFormat="1" ht="213.75" customHeight="1">
      <c r="A32" s="5">
        <v>25</v>
      </c>
      <c r="B32" s="14" t="s">
        <v>73</v>
      </c>
      <c r="C32" s="14" t="s">
        <v>74</v>
      </c>
      <c r="D32" s="7">
        <f>SUM(E32:H32)</f>
        <v>37773.3</v>
      </c>
      <c r="E32" s="7"/>
      <c r="F32" s="7">
        <v>5135</v>
      </c>
      <c r="G32" s="7">
        <v>32638.3</v>
      </c>
      <c r="H32" s="7"/>
      <c r="I32" s="7">
        <f t="shared" si="0"/>
        <v>10421.3</v>
      </c>
      <c r="J32" s="7"/>
      <c r="K32" s="7"/>
      <c r="L32" s="7">
        <v>10421.3</v>
      </c>
      <c r="M32" s="7"/>
      <c r="N32" s="13">
        <f t="shared" si="1"/>
        <v>3727.5</v>
      </c>
      <c r="O32" s="7"/>
      <c r="P32" s="7"/>
      <c r="Q32" s="7">
        <v>3727.5</v>
      </c>
      <c r="R32" s="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15"/>
      <c r="AN32" s="15"/>
    </row>
    <row r="33" spans="1:40" s="9" customFormat="1" ht="231.75" customHeight="1">
      <c r="A33" s="16">
        <v>26</v>
      </c>
      <c r="B33" s="6" t="s">
        <v>75</v>
      </c>
      <c r="C33" s="6" t="s">
        <v>76</v>
      </c>
      <c r="D33" s="7">
        <f>SUM(E33:H33)</f>
        <v>15940.519999999999</v>
      </c>
      <c r="E33" s="17"/>
      <c r="F33" s="7"/>
      <c r="G33" s="17">
        <v>1687.3</v>
      </c>
      <c r="H33" s="7">
        <v>14253.22</v>
      </c>
      <c r="I33" s="7">
        <f t="shared" si="0"/>
        <v>3457.3</v>
      </c>
      <c r="J33" s="17"/>
      <c r="K33" s="17"/>
      <c r="L33" s="7">
        <v>1387.3</v>
      </c>
      <c r="M33" s="7">
        <v>2070</v>
      </c>
      <c r="N33" s="7">
        <f>SUM(O33:R33)</f>
        <v>630</v>
      </c>
      <c r="O33" s="7"/>
      <c r="P33" s="7"/>
      <c r="Q33" s="7"/>
      <c r="R33" s="7">
        <v>630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21" customFormat="1" ht="135" customHeight="1">
      <c r="A34" s="18">
        <v>27</v>
      </c>
      <c r="B34" s="10" t="s">
        <v>77</v>
      </c>
      <c r="C34" s="10" t="s">
        <v>78</v>
      </c>
      <c r="D34" s="17">
        <f>SUM(E34:H34)</f>
        <v>449056.171</v>
      </c>
      <c r="E34" s="19">
        <v>292686.736</v>
      </c>
      <c r="F34" s="19">
        <v>148866.588</v>
      </c>
      <c r="G34" s="19">
        <v>7502.847</v>
      </c>
      <c r="H34" s="19"/>
      <c r="I34" s="7">
        <f t="shared" si="0"/>
        <v>98268.4</v>
      </c>
      <c r="J34" s="19">
        <v>66145.5</v>
      </c>
      <c r="K34" s="19">
        <v>31609.2</v>
      </c>
      <c r="L34" s="19">
        <v>513.7</v>
      </c>
      <c r="M34" s="19"/>
      <c r="N34" s="7">
        <f>SUM(O34:R34)</f>
        <v>98268.43099999998</v>
      </c>
      <c r="O34" s="19">
        <v>66145.548</v>
      </c>
      <c r="P34" s="19">
        <f>19133.538+12475.627</f>
        <v>31609.165</v>
      </c>
      <c r="Q34" s="19">
        <v>513.718</v>
      </c>
      <c r="R34" s="1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s="9" customFormat="1" ht="303.75" customHeight="1">
      <c r="A35" s="5">
        <v>28</v>
      </c>
      <c r="B35" s="6" t="s">
        <v>79</v>
      </c>
      <c r="C35" s="6" t="s">
        <v>80</v>
      </c>
      <c r="D35" s="7">
        <f>SUM(E35:H35)</f>
        <v>130570.4</v>
      </c>
      <c r="E35" s="7"/>
      <c r="F35" s="7"/>
      <c r="G35" s="7">
        <v>130570.4</v>
      </c>
      <c r="H35" s="7"/>
      <c r="I35" s="7">
        <f t="shared" si="0"/>
        <v>36201.8</v>
      </c>
      <c r="J35" s="7"/>
      <c r="K35" s="7"/>
      <c r="L35" s="7">
        <v>36201.8</v>
      </c>
      <c r="M35" s="7"/>
      <c r="N35" s="7">
        <f>SUM(O35:R35)</f>
        <v>12020.7</v>
      </c>
      <c r="O35" s="7"/>
      <c r="P35" s="7"/>
      <c r="Q35" s="7">
        <v>12020.7</v>
      </c>
      <c r="R35" s="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9" customFormat="1" ht="117" customHeight="1">
      <c r="A36" s="22">
        <v>29</v>
      </c>
      <c r="B36" s="10" t="s">
        <v>81</v>
      </c>
      <c r="C36" s="10" t="s">
        <v>82</v>
      </c>
      <c r="D36" s="8">
        <f>SUM(E36:H36)</f>
        <v>27988.21</v>
      </c>
      <c r="E36" s="8">
        <v>6470.57</v>
      </c>
      <c r="F36" s="8">
        <v>19638.12</v>
      </c>
      <c r="G36" s="8">
        <v>1879.52</v>
      </c>
      <c r="H36" s="8"/>
      <c r="I36" s="7">
        <f t="shared" si="0"/>
        <v>25220.62</v>
      </c>
      <c r="J36" s="8">
        <v>4481.5</v>
      </c>
      <c r="K36" s="8">
        <v>18859.6</v>
      </c>
      <c r="L36" s="8">
        <v>1879.52</v>
      </c>
      <c r="M36" s="8"/>
      <c r="N36" s="8">
        <f>SUM(O36:R36)</f>
        <v>6299.7029999999995</v>
      </c>
      <c r="O36" s="8">
        <v>4481.503</v>
      </c>
      <c r="P36" s="7">
        <v>1754.066</v>
      </c>
      <c r="Q36" s="8">
        <v>64.134</v>
      </c>
      <c r="R36" s="8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9" customFormat="1" ht="1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s="9" customFormat="1" ht="14.25" customHeight="1">
      <c r="A38" s="38" t="s">
        <v>83</v>
      </c>
      <c r="B38" s="38"/>
      <c r="C38" s="38"/>
      <c r="D38" s="23">
        <f>SUM(D8:D36)</f>
        <v>14053054.591000002</v>
      </c>
      <c r="E38" s="7">
        <f>SUM(E8:E36)</f>
        <v>4323533.606</v>
      </c>
      <c r="F38" s="7">
        <f>SUM(F8:F36)</f>
        <v>4336559.028</v>
      </c>
      <c r="G38" s="7">
        <f>SUM(G8:G36)</f>
        <v>2916910.946999999</v>
      </c>
      <c r="H38" s="7">
        <f>SUM(H8:H36)</f>
        <v>2476051.01</v>
      </c>
      <c r="I38" s="23">
        <f aca="true" t="shared" si="8" ref="I38:R38">SUM(I8:I36)</f>
        <v>3259473.9980000006</v>
      </c>
      <c r="J38" s="7">
        <f t="shared" si="8"/>
        <v>1175021.5999999999</v>
      </c>
      <c r="K38" s="7">
        <f t="shared" si="8"/>
        <v>1083158.0080000001</v>
      </c>
      <c r="L38" s="7">
        <f t="shared" si="8"/>
        <v>612342.6000000002</v>
      </c>
      <c r="M38" s="7">
        <f t="shared" si="8"/>
        <v>388951.79</v>
      </c>
      <c r="N38" s="23">
        <f t="shared" si="8"/>
        <v>1150801.5007499997</v>
      </c>
      <c r="O38" s="7">
        <f t="shared" si="8"/>
        <v>450425.05100000004</v>
      </c>
      <c r="P38" s="7">
        <f t="shared" si="8"/>
        <v>354762.44570000004</v>
      </c>
      <c r="Q38" s="7">
        <f t="shared" si="8"/>
        <v>252194.50405</v>
      </c>
      <c r="R38" s="7">
        <f t="shared" si="8"/>
        <v>93419.5</v>
      </c>
      <c r="S38" s="8">
        <f aca="true" t="shared" si="9" ref="S38:AL38">SUM(S8:S30)</f>
        <v>1919138.3390000002</v>
      </c>
      <c r="T38" s="8">
        <f t="shared" si="9"/>
        <v>90778.5</v>
      </c>
      <c r="U38" s="8">
        <f t="shared" si="9"/>
        <v>891999.22</v>
      </c>
      <c r="V38" s="8">
        <f t="shared" si="9"/>
        <v>542415.3189999999</v>
      </c>
      <c r="W38" s="8">
        <f t="shared" si="9"/>
        <v>393945.3</v>
      </c>
      <c r="X38" s="8">
        <f t="shared" si="9"/>
        <v>1963181.13</v>
      </c>
      <c r="Y38" s="8">
        <f t="shared" si="9"/>
        <v>90799.3</v>
      </c>
      <c r="Z38" s="8">
        <f t="shared" si="9"/>
        <v>920725.6770000001</v>
      </c>
      <c r="AA38" s="8">
        <f t="shared" si="9"/>
        <v>524777.6529999999</v>
      </c>
      <c r="AB38" s="8">
        <f t="shared" si="9"/>
        <v>426878.5</v>
      </c>
      <c r="AC38" s="8">
        <f t="shared" si="9"/>
        <v>172620</v>
      </c>
      <c r="AD38" s="8">
        <f t="shared" si="9"/>
        <v>0</v>
      </c>
      <c r="AE38" s="8">
        <f t="shared" si="9"/>
        <v>0</v>
      </c>
      <c r="AF38" s="8">
        <f t="shared" si="9"/>
        <v>49000</v>
      </c>
      <c r="AG38" s="8">
        <f t="shared" si="9"/>
        <v>123620</v>
      </c>
      <c r="AH38" s="8">
        <f t="shared" si="9"/>
        <v>633842</v>
      </c>
      <c r="AI38" s="8">
        <f t="shared" si="9"/>
        <v>0</v>
      </c>
      <c r="AJ38" s="8">
        <f t="shared" si="9"/>
        <v>0</v>
      </c>
      <c r="AK38" s="8">
        <f t="shared" si="9"/>
        <v>133222</v>
      </c>
      <c r="AL38" s="8">
        <f t="shared" si="9"/>
        <v>500620</v>
      </c>
      <c r="AM38" s="7">
        <f>N38/I38</f>
        <v>0.3530635622361542</v>
      </c>
      <c r="AN38" s="7" t="e">
        <f>N38/#REF!</f>
        <v>#REF!</v>
      </c>
    </row>
    <row r="40" spans="1:38" ht="15.75" customHeight="1">
      <c r="A40" s="24"/>
      <c r="B40" s="39" t="s">
        <v>84</v>
      </c>
      <c r="C40" s="39"/>
      <c r="D40" s="39"/>
      <c r="E40" s="39"/>
      <c r="F40" s="39"/>
      <c r="G40" s="39"/>
      <c r="H40" s="39"/>
      <c r="I40" s="25"/>
      <c r="J40" s="25"/>
      <c r="K40" s="25"/>
      <c r="L40" s="25"/>
      <c r="M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6" ht="27.75" customHeight="1">
      <c r="A41" s="40" t="s">
        <v>85</v>
      </c>
      <c r="B41" s="40"/>
      <c r="C41" s="40"/>
      <c r="I41" s="36" t="s">
        <v>86</v>
      </c>
      <c r="J41" s="36"/>
      <c r="K41" s="36"/>
      <c r="S41" s="36"/>
      <c r="T41" s="36"/>
      <c r="U41" s="36"/>
      <c r="X41" s="36"/>
      <c r="Y41" s="36"/>
      <c r="Z41" s="36"/>
      <c r="AC41" s="36"/>
      <c r="AD41" s="36"/>
      <c r="AE41" s="36"/>
      <c r="AH41" s="36"/>
      <c r="AI41" s="36"/>
      <c r="AJ41" s="36"/>
    </row>
    <row r="44" ht="24">
      <c r="B44" s="26" t="s">
        <v>87</v>
      </c>
    </row>
    <row r="46" spans="2:3" ht="11.25" customHeight="1">
      <c r="B46" s="37"/>
      <c r="C46" s="37"/>
    </row>
  </sheetData>
  <sheetProtection/>
  <mergeCells count="50">
    <mergeCell ref="AH41:AJ41"/>
    <mergeCell ref="B46:C46"/>
    <mergeCell ref="AH6:AH7"/>
    <mergeCell ref="AI6:AL6"/>
    <mergeCell ref="A38:C38"/>
    <mergeCell ref="B40:H40"/>
    <mergeCell ref="A41:C41"/>
    <mergeCell ref="I41:K41"/>
    <mergeCell ref="S41:U41"/>
    <mergeCell ref="I6:I7"/>
    <mergeCell ref="J6:M6"/>
    <mergeCell ref="X41:Z41"/>
    <mergeCell ref="AC41:AE41"/>
    <mergeCell ref="N6:N7"/>
    <mergeCell ref="O6:R6"/>
    <mergeCell ref="S6:S7"/>
    <mergeCell ref="T6:W6"/>
    <mergeCell ref="AN4:AN7"/>
    <mergeCell ref="D5:H5"/>
    <mergeCell ref="I5:M5"/>
    <mergeCell ref="N5:R5"/>
    <mergeCell ref="S5:W5"/>
    <mergeCell ref="X5:AB5"/>
    <mergeCell ref="AC5:AG5"/>
    <mergeCell ref="AH5:AL5"/>
    <mergeCell ref="D6:D7"/>
    <mergeCell ref="E6:H6"/>
    <mergeCell ref="AC4:AG4"/>
    <mergeCell ref="AH4:AL4"/>
    <mergeCell ref="AM4:AM7"/>
    <mergeCell ref="X6:X7"/>
    <mergeCell ref="Y6:AB6"/>
    <mergeCell ref="AC6:AC7"/>
    <mergeCell ref="AD6:AG6"/>
    <mergeCell ref="AE3:AG3"/>
    <mergeCell ref="AJ3:AL3"/>
    <mergeCell ref="A4:A7"/>
    <mergeCell ref="B4:B7"/>
    <mergeCell ref="C4:C7"/>
    <mergeCell ref="D4:H4"/>
    <mergeCell ref="I4:M4"/>
    <mergeCell ref="N4:R4"/>
    <mergeCell ref="S4:W4"/>
    <mergeCell ref="X4:AB4"/>
    <mergeCell ref="A1:H1"/>
    <mergeCell ref="A2:H2"/>
    <mergeCell ref="K3:M3"/>
    <mergeCell ref="P3:R3"/>
    <mergeCell ref="U3:W3"/>
    <mergeCell ref="Z3:A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Anna</cp:lastModifiedBy>
  <cp:lastPrinted>2013-07-22T14:55:15Z</cp:lastPrinted>
  <dcterms:created xsi:type="dcterms:W3CDTF">2013-07-22T09:19:14Z</dcterms:created>
  <dcterms:modified xsi:type="dcterms:W3CDTF">2013-07-25T06:41:30Z</dcterms:modified>
  <cp:category/>
  <cp:version/>
  <cp:contentType/>
  <cp:contentStatus/>
</cp:coreProperties>
</file>